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3/MIM/23-002 - DS  - ArePlan/23-002.04 - NAB AC Výstaviště Brno/_Rozpočet/"/>
    </mc:Choice>
  </mc:AlternateContent>
  <xr:revisionPtr revIDLastSave="0" documentId="8_{8175F0FB-A3A8-4CB1-8D0C-CB55E499583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3-002.04 A01 Pol" sheetId="12" r:id="rId4"/>
    <sheet name="23-002.04 E01 Pol" sheetId="13" r:id="rId5"/>
    <sheet name="23-002.04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'23-002.04 A01 Pol'!$1:$7</definedName>
    <definedName name="_xlnm.Print_Titles" localSheetId="4">'23-002.04 E01 Pol'!$1:$7</definedName>
    <definedName name="_xlnm.Print_Titles" localSheetId="5">'23-002.04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'23-002.04 A01 Pol'!$A$1:$X$160</definedName>
    <definedName name="_xlnm.Print_Area" localSheetId="4">'23-002.04 E01 Pol'!$A$1:$X$151</definedName>
    <definedName name="_xlnm.Print_Area" localSheetId="5">'23-002.04 O01 Pol'!$A$1:$X$33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F40" i="1"/>
  <c r="G39" i="1"/>
  <c r="H39" i="1" s="1"/>
  <c r="I39" i="1" s="1"/>
  <c r="I44" i="1" s="1"/>
  <c r="F39" i="1"/>
  <c r="G23" i="14"/>
  <c r="BA21" i="14"/>
  <c r="BA18" i="14"/>
  <c r="G8" i="14"/>
  <c r="I8" i="14"/>
  <c r="O8" i="14"/>
  <c r="Q8" i="14"/>
  <c r="G9" i="14"/>
  <c r="M9" i="14" s="1"/>
  <c r="M8" i="14" s="1"/>
  <c r="I9" i="14"/>
  <c r="K9" i="14"/>
  <c r="K8" i="14" s="1"/>
  <c r="O9" i="14"/>
  <c r="Q9" i="14"/>
  <c r="V9" i="14"/>
  <c r="V8" i="14" s="1"/>
  <c r="G11" i="14"/>
  <c r="I11" i="14"/>
  <c r="K11" i="14"/>
  <c r="M11" i="14"/>
  <c r="O11" i="14"/>
  <c r="Q11" i="14"/>
  <c r="V11" i="14"/>
  <c r="G12" i="14"/>
  <c r="O12" i="14"/>
  <c r="G13" i="14"/>
  <c r="M13" i="14" s="1"/>
  <c r="M12" i="14" s="1"/>
  <c r="I13" i="14"/>
  <c r="I12" i="14" s="1"/>
  <c r="K13" i="14"/>
  <c r="O13" i="14"/>
  <c r="Q13" i="14"/>
  <c r="Q12" i="14" s="1"/>
  <c r="V13" i="14"/>
  <c r="G15" i="14"/>
  <c r="M15" i="14" s="1"/>
  <c r="I15" i="14"/>
  <c r="K15" i="14"/>
  <c r="K12" i="14" s="1"/>
  <c r="O15" i="14"/>
  <c r="Q15" i="14"/>
  <c r="V15" i="14"/>
  <c r="V12" i="14" s="1"/>
  <c r="I16" i="14"/>
  <c r="K16" i="14"/>
  <c r="M16" i="14"/>
  <c r="Q16" i="14"/>
  <c r="V16" i="14"/>
  <c r="G17" i="14"/>
  <c r="G16" i="14" s="1"/>
  <c r="I17" i="14"/>
  <c r="K17" i="14"/>
  <c r="M17" i="14"/>
  <c r="O17" i="14"/>
  <c r="O16" i="14" s="1"/>
  <c r="Q17" i="14"/>
  <c r="V17" i="14"/>
  <c r="G19" i="14"/>
  <c r="I19" i="14"/>
  <c r="M19" i="14"/>
  <c r="O19" i="14"/>
  <c r="Q19" i="14"/>
  <c r="G20" i="14"/>
  <c r="I20" i="14"/>
  <c r="K20" i="14"/>
  <c r="K19" i="14" s="1"/>
  <c r="M20" i="14"/>
  <c r="O20" i="14"/>
  <c r="Q20" i="14"/>
  <c r="V20" i="14"/>
  <c r="V19" i="14" s="1"/>
  <c r="AE23" i="14"/>
  <c r="G141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4" i="13"/>
  <c r="G8" i="13" s="1"/>
  <c r="I14" i="13"/>
  <c r="K14" i="13"/>
  <c r="M14" i="13"/>
  <c r="O14" i="13"/>
  <c r="Q14" i="13"/>
  <c r="V14" i="13"/>
  <c r="G23" i="13"/>
  <c r="I23" i="13"/>
  <c r="K23" i="13"/>
  <c r="M23" i="13"/>
  <c r="O23" i="13"/>
  <c r="O8" i="13" s="1"/>
  <c r="Q23" i="13"/>
  <c r="V23" i="13"/>
  <c r="G32" i="13"/>
  <c r="M32" i="13" s="1"/>
  <c r="I32" i="13"/>
  <c r="K32" i="13"/>
  <c r="O32" i="13"/>
  <c r="Q32" i="13"/>
  <c r="V32" i="13"/>
  <c r="G36" i="13"/>
  <c r="I36" i="13"/>
  <c r="K36" i="13"/>
  <c r="M36" i="13"/>
  <c r="O36" i="13"/>
  <c r="Q36" i="13"/>
  <c r="V36" i="13"/>
  <c r="G48" i="13"/>
  <c r="I48" i="13"/>
  <c r="K48" i="13"/>
  <c r="M48" i="13"/>
  <c r="O48" i="13"/>
  <c r="Q48" i="13"/>
  <c r="V48" i="13"/>
  <c r="G55" i="13"/>
  <c r="M55" i="13" s="1"/>
  <c r="I55" i="13"/>
  <c r="K55" i="13"/>
  <c r="O55" i="13"/>
  <c r="Q55" i="13"/>
  <c r="V55" i="13"/>
  <c r="G60" i="13"/>
  <c r="M60" i="13" s="1"/>
  <c r="I60" i="13"/>
  <c r="K60" i="13"/>
  <c r="O60" i="13"/>
  <c r="Q60" i="13"/>
  <c r="V60" i="13"/>
  <c r="G64" i="13"/>
  <c r="I64" i="13"/>
  <c r="K64" i="13"/>
  <c r="M64" i="13"/>
  <c r="O64" i="13"/>
  <c r="Q64" i="13"/>
  <c r="V64" i="13"/>
  <c r="G76" i="13"/>
  <c r="I76" i="13"/>
  <c r="K76" i="13"/>
  <c r="M76" i="13"/>
  <c r="O76" i="13"/>
  <c r="Q76" i="13"/>
  <c r="V76" i="13"/>
  <c r="G81" i="13"/>
  <c r="I81" i="13"/>
  <c r="K81" i="13"/>
  <c r="M81" i="13"/>
  <c r="O81" i="13"/>
  <c r="Q81" i="13"/>
  <c r="V81" i="13"/>
  <c r="G86" i="13"/>
  <c r="M86" i="13" s="1"/>
  <c r="I86" i="13"/>
  <c r="K86" i="13"/>
  <c r="O86" i="13"/>
  <c r="Q86" i="13"/>
  <c r="V86" i="13"/>
  <c r="G90" i="13"/>
  <c r="I90" i="13"/>
  <c r="K90" i="13"/>
  <c r="M90" i="13"/>
  <c r="O90" i="13"/>
  <c r="Q90" i="13"/>
  <c r="V90" i="13"/>
  <c r="G95" i="13"/>
  <c r="G94" i="13" s="1"/>
  <c r="I95" i="13"/>
  <c r="K95" i="13"/>
  <c r="M95" i="13"/>
  <c r="O95" i="13"/>
  <c r="O94" i="13" s="1"/>
  <c r="Q95" i="13"/>
  <c r="Q94" i="13" s="1"/>
  <c r="V95" i="13"/>
  <c r="G99" i="13"/>
  <c r="M99" i="13" s="1"/>
  <c r="I99" i="13"/>
  <c r="I94" i="13" s="1"/>
  <c r="K99" i="13"/>
  <c r="O99" i="13"/>
  <c r="Q99" i="13"/>
  <c r="V99" i="13"/>
  <c r="V94" i="13" s="1"/>
  <c r="G103" i="13"/>
  <c r="I103" i="13"/>
  <c r="K103" i="13"/>
  <c r="K94" i="13" s="1"/>
  <c r="M103" i="13"/>
  <c r="O103" i="13"/>
  <c r="Q103" i="13"/>
  <c r="V103" i="13"/>
  <c r="G107" i="13"/>
  <c r="K107" i="13"/>
  <c r="Q107" i="13"/>
  <c r="V107" i="13"/>
  <c r="G108" i="13"/>
  <c r="M108" i="13" s="1"/>
  <c r="M107" i="13" s="1"/>
  <c r="I108" i="13"/>
  <c r="I107" i="13" s="1"/>
  <c r="K108" i="13"/>
  <c r="O108" i="13"/>
  <c r="O107" i="13" s="1"/>
  <c r="Q108" i="13"/>
  <c r="V108" i="13"/>
  <c r="G114" i="13"/>
  <c r="K114" i="13"/>
  <c r="O114" i="13"/>
  <c r="Q114" i="13"/>
  <c r="G115" i="13"/>
  <c r="I115" i="13"/>
  <c r="I114" i="13" s="1"/>
  <c r="K115" i="13"/>
  <c r="M115" i="13"/>
  <c r="M114" i="13" s="1"/>
  <c r="O115" i="13"/>
  <c r="Q115" i="13"/>
  <c r="V115" i="13"/>
  <c r="V114" i="13" s="1"/>
  <c r="G117" i="13"/>
  <c r="G116" i="13" s="1"/>
  <c r="I117" i="13"/>
  <c r="I116" i="13" s="1"/>
  <c r="K117" i="13"/>
  <c r="M117" i="13"/>
  <c r="O117" i="13"/>
  <c r="Q117" i="13"/>
  <c r="Q116" i="13" s="1"/>
  <c r="V117" i="13"/>
  <c r="G118" i="13"/>
  <c r="M118" i="13" s="1"/>
  <c r="I118" i="13"/>
  <c r="K118" i="13"/>
  <c r="O118" i="13"/>
  <c r="Q118" i="13"/>
  <c r="V118" i="13"/>
  <c r="V116" i="13" s="1"/>
  <c r="G119" i="13"/>
  <c r="I119" i="13"/>
  <c r="K119" i="13"/>
  <c r="M119" i="13"/>
  <c r="O119" i="13"/>
  <c r="Q119" i="13"/>
  <c r="V119" i="13"/>
  <c r="G120" i="13"/>
  <c r="AF141" i="13" s="1"/>
  <c r="I120" i="13"/>
  <c r="K120" i="13"/>
  <c r="O120" i="13"/>
  <c r="Q120" i="13"/>
  <c r="V120" i="13"/>
  <c r="G121" i="13"/>
  <c r="M121" i="13" s="1"/>
  <c r="I121" i="13"/>
  <c r="K121" i="13"/>
  <c r="O121" i="13"/>
  <c r="Q121" i="13"/>
  <c r="V121" i="13"/>
  <c r="G122" i="13"/>
  <c r="M122" i="13" s="1"/>
  <c r="I122" i="13"/>
  <c r="K122" i="13"/>
  <c r="K116" i="13" s="1"/>
  <c r="O122" i="13"/>
  <c r="Q122" i="13"/>
  <c r="V122" i="13"/>
  <c r="G123" i="13"/>
  <c r="I123" i="13"/>
  <c r="K123" i="13"/>
  <c r="M123" i="13"/>
  <c r="O123" i="13"/>
  <c r="Q123" i="13"/>
  <c r="V123" i="13"/>
  <c r="G124" i="13"/>
  <c r="I124" i="13"/>
  <c r="K124" i="13"/>
  <c r="M124" i="13"/>
  <c r="O124" i="13"/>
  <c r="O116" i="13" s="1"/>
  <c r="Q124" i="13"/>
  <c r="V124" i="13"/>
  <c r="G125" i="13"/>
  <c r="I125" i="13"/>
  <c r="K125" i="13"/>
  <c r="M125" i="13"/>
  <c r="O125" i="13"/>
  <c r="Q125" i="13"/>
  <c r="V125" i="13"/>
  <c r="G126" i="13"/>
  <c r="M126" i="13" s="1"/>
  <c r="I126" i="13"/>
  <c r="K126" i="13"/>
  <c r="O126" i="13"/>
  <c r="Q126" i="13"/>
  <c r="V126" i="13"/>
  <c r="G127" i="13"/>
  <c r="I127" i="13"/>
  <c r="K127" i="13"/>
  <c r="M127" i="13"/>
  <c r="O127" i="13"/>
  <c r="Q127" i="13"/>
  <c r="V127" i="13"/>
  <c r="G128" i="13"/>
  <c r="M128" i="13" s="1"/>
  <c r="I128" i="13"/>
  <c r="K128" i="13"/>
  <c r="O128" i="13"/>
  <c r="Q128" i="13"/>
  <c r="V128" i="13"/>
  <c r="G129" i="13"/>
  <c r="M129" i="13" s="1"/>
  <c r="I129" i="13"/>
  <c r="K129" i="13"/>
  <c r="O129" i="13"/>
  <c r="Q129" i="13"/>
  <c r="V129" i="13"/>
  <c r="G130" i="13"/>
  <c r="M130" i="13" s="1"/>
  <c r="I130" i="13"/>
  <c r="K130" i="13"/>
  <c r="O130" i="13"/>
  <c r="Q130" i="13"/>
  <c r="V130" i="13"/>
  <c r="G131" i="13"/>
  <c r="I131" i="13"/>
  <c r="K131" i="13"/>
  <c r="M131" i="13"/>
  <c r="O131" i="13"/>
  <c r="Q131" i="13"/>
  <c r="V131" i="13"/>
  <c r="G132" i="13"/>
  <c r="I132" i="13"/>
  <c r="K132" i="13"/>
  <c r="M132" i="13"/>
  <c r="O132" i="13"/>
  <c r="Q132" i="13"/>
  <c r="V132" i="13"/>
  <c r="G133" i="13"/>
  <c r="K133" i="13"/>
  <c r="Q133" i="13"/>
  <c r="G134" i="13"/>
  <c r="M134" i="13" s="1"/>
  <c r="M133" i="13" s="1"/>
  <c r="I134" i="13"/>
  <c r="I133" i="13" s="1"/>
  <c r="K134" i="13"/>
  <c r="O134" i="13"/>
  <c r="O133" i="13" s="1"/>
  <c r="Q134" i="13"/>
  <c r="V134" i="13"/>
  <c r="V133" i="13" s="1"/>
  <c r="AE141" i="13"/>
  <c r="G150" i="12"/>
  <c r="BA142" i="12"/>
  <c r="BA136" i="12"/>
  <c r="BA44" i="12"/>
  <c r="G8" i="12"/>
  <c r="G9" i="12"/>
  <c r="I9" i="12"/>
  <c r="I8" i="12" s="1"/>
  <c r="K9" i="12"/>
  <c r="K8" i="12" s="1"/>
  <c r="M9" i="12"/>
  <c r="O9" i="12"/>
  <c r="Q9" i="12"/>
  <c r="V9" i="12"/>
  <c r="V8" i="12" s="1"/>
  <c r="G18" i="12"/>
  <c r="I18" i="12"/>
  <c r="K18" i="12"/>
  <c r="M18" i="12"/>
  <c r="O18" i="12"/>
  <c r="Q18" i="12"/>
  <c r="V18" i="12"/>
  <c r="G22" i="12"/>
  <c r="I22" i="12"/>
  <c r="K22" i="12"/>
  <c r="M22" i="12"/>
  <c r="O22" i="12"/>
  <c r="Q22" i="12"/>
  <c r="V22" i="12"/>
  <c r="G26" i="12"/>
  <c r="M26" i="12" s="1"/>
  <c r="I26" i="12"/>
  <c r="K26" i="12"/>
  <c r="O26" i="12"/>
  <c r="O8" i="12" s="1"/>
  <c r="Q26" i="12"/>
  <c r="V26" i="12"/>
  <c r="G31" i="12"/>
  <c r="I31" i="12"/>
  <c r="K31" i="12"/>
  <c r="M31" i="12"/>
  <c r="O31" i="12"/>
  <c r="Q31" i="12"/>
  <c r="Q8" i="12" s="1"/>
  <c r="V31" i="12"/>
  <c r="G35" i="12"/>
  <c r="I35" i="12"/>
  <c r="K35" i="12"/>
  <c r="M35" i="12"/>
  <c r="O35" i="12"/>
  <c r="Q35" i="12"/>
  <c r="V35" i="12"/>
  <c r="G39" i="12"/>
  <c r="I39" i="12"/>
  <c r="K39" i="12"/>
  <c r="M39" i="12"/>
  <c r="O39" i="12"/>
  <c r="Q39" i="12"/>
  <c r="V39" i="12"/>
  <c r="G43" i="12"/>
  <c r="M43" i="12" s="1"/>
  <c r="I43" i="12"/>
  <c r="K43" i="12"/>
  <c r="O43" i="12"/>
  <c r="Q43" i="12"/>
  <c r="V43" i="12"/>
  <c r="G48" i="12"/>
  <c r="I48" i="12"/>
  <c r="K48" i="12"/>
  <c r="M48" i="12"/>
  <c r="O48" i="12"/>
  <c r="Q48" i="12"/>
  <c r="V48" i="12"/>
  <c r="G52" i="12"/>
  <c r="I52" i="12"/>
  <c r="K52" i="12"/>
  <c r="M52" i="12"/>
  <c r="O52" i="12"/>
  <c r="Q52" i="12"/>
  <c r="V52" i="12"/>
  <c r="G57" i="12"/>
  <c r="I57" i="12"/>
  <c r="K57" i="12"/>
  <c r="M57" i="12"/>
  <c r="O57" i="12"/>
  <c r="Q57" i="12"/>
  <c r="V57" i="12"/>
  <c r="G61" i="12"/>
  <c r="M61" i="12" s="1"/>
  <c r="I61" i="12"/>
  <c r="K61" i="12"/>
  <c r="O61" i="12"/>
  <c r="Q61" i="12"/>
  <c r="V61" i="12"/>
  <c r="G67" i="12"/>
  <c r="I67" i="12"/>
  <c r="K67" i="12"/>
  <c r="M67" i="12"/>
  <c r="O67" i="12"/>
  <c r="Q67" i="12"/>
  <c r="V67" i="12"/>
  <c r="G77" i="12"/>
  <c r="I77" i="12"/>
  <c r="K77" i="12"/>
  <c r="M77" i="12"/>
  <c r="O77" i="12"/>
  <c r="Q77" i="12"/>
  <c r="V77" i="12"/>
  <c r="O82" i="12"/>
  <c r="G83" i="12"/>
  <c r="G82" i="12" s="1"/>
  <c r="I83" i="12"/>
  <c r="I82" i="12" s="1"/>
  <c r="K83" i="12"/>
  <c r="K82" i="12" s="1"/>
  <c r="O83" i="12"/>
  <c r="Q83" i="12"/>
  <c r="Q82" i="12" s="1"/>
  <c r="V83" i="12"/>
  <c r="V82" i="12" s="1"/>
  <c r="G85" i="12"/>
  <c r="I85" i="12"/>
  <c r="K85" i="12"/>
  <c r="M85" i="12"/>
  <c r="O85" i="12"/>
  <c r="Q85" i="12"/>
  <c r="V85" i="12"/>
  <c r="G89" i="12"/>
  <c r="I89" i="12"/>
  <c r="K89" i="12"/>
  <c r="M89" i="12"/>
  <c r="O89" i="12"/>
  <c r="Q89" i="12"/>
  <c r="V89" i="12"/>
  <c r="G92" i="12"/>
  <c r="M92" i="12" s="1"/>
  <c r="I92" i="12"/>
  <c r="K92" i="12"/>
  <c r="O92" i="12"/>
  <c r="Q92" i="12"/>
  <c r="V92" i="12"/>
  <c r="I97" i="12"/>
  <c r="G98" i="12"/>
  <c r="I98" i="12"/>
  <c r="K98" i="12"/>
  <c r="K97" i="12" s="1"/>
  <c r="M98" i="12"/>
  <c r="O98" i="12"/>
  <c r="Q98" i="12"/>
  <c r="Q97" i="12" s="1"/>
  <c r="V98" i="12"/>
  <c r="V97" i="12" s="1"/>
  <c r="G104" i="12"/>
  <c r="I104" i="12"/>
  <c r="K104" i="12"/>
  <c r="M104" i="12"/>
  <c r="O104" i="12"/>
  <c r="Q104" i="12"/>
  <c r="V104" i="12"/>
  <c r="G110" i="12"/>
  <c r="G97" i="12" s="1"/>
  <c r="I110" i="12"/>
  <c r="K110" i="12"/>
  <c r="M110" i="12"/>
  <c r="O110" i="12"/>
  <c r="O97" i="12" s="1"/>
  <c r="Q110" i="12"/>
  <c r="V110" i="12"/>
  <c r="G116" i="12"/>
  <c r="M116" i="12" s="1"/>
  <c r="I116" i="12"/>
  <c r="K116" i="12"/>
  <c r="O116" i="12"/>
  <c r="Q116" i="12"/>
  <c r="V116" i="12"/>
  <c r="V119" i="12"/>
  <c r="G120" i="12"/>
  <c r="G119" i="12" s="1"/>
  <c r="I120" i="12"/>
  <c r="K120" i="12"/>
  <c r="K119" i="12" s="1"/>
  <c r="M120" i="12"/>
  <c r="M119" i="12" s="1"/>
  <c r="O120" i="12"/>
  <c r="O119" i="12" s="1"/>
  <c r="Q120" i="12"/>
  <c r="V120" i="12"/>
  <c r="G123" i="12"/>
  <c r="M123" i="12" s="1"/>
  <c r="I123" i="12"/>
  <c r="K123" i="12"/>
  <c r="O123" i="12"/>
  <c r="Q123" i="12"/>
  <c r="V123" i="12"/>
  <c r="G126" i="12"/>
  <c r="M126" i="12" s="1"/>
  <c r="I126" i="12"/>
  <c r="I119" i="12" s="1"/>
  <c r="K126" i="12"/>
  <c r="O126" i="12"/>
  <c r="Q126" i="12"/>
  <c r="Q119" i="12" s="1"/>
  <c r="V126" i="12"/>
  <c r="G130" i="12"/>
  <c r="I130" i="12"/>
  <c r="K130" i="12"/>
  <c r="M130" i="12"/>
  <c r="O130" i="12"/>
  <c r="Q130" i="12"/>
  <c r="V130" i="12"/>
  <c r="K134" i="12"/>
  <c r="V134" i="12"/>
  <c r="G135" i="12"/>
  <c r="G134" i="12" s="1"/>
  <c r="I135" i="12"/>
  <c r="I134" i="12" s="1"/>
  <c r="K135" i="12"/>
  <c r="O135" i="12"/>
  <c r="O134" i="12" s="1"/>
  <c r="Q135" i="12"/>
  <c r="Q134" i="12" s="1"/>
  <c r="V135" i="12"/>
  <c r="G138" i="12"/>
  <c r="O138" i="12"/>
  <c r="Q138" i="12"/>
  <c r="G139" i="12"/>
  <c r="I139" i="12"/>
  <c r="I138" i="12" s="1"/>
  <c r="K139" i="12"/>
  <c r="K138" i="12" s="1"/>
  <c r="M139" i="12"/>
  <c r="M138" i="12" s="1"/>
  <c r="O139" i="12"/>
  <c r="Q139" i="12"/>
  <c r="V139" i="12"/>
  <c r="V138" i="12" s="1"/>
  <c r="G141" i="12"/>
  <c r="G140" i="12" s="1"/>
  <c r="I141" i="12"/>
  <c r="I140" i="12" s="1"/>
  <c r="K141" i="12"/>
  <c r="O141" i="12"/>
  <c r="O140" i="12" s="1"/>
  <c r="Q141" i="12"/>
  <c r="Q140" i="12" s="1"/>
  <c r="V141" i="12"/>
  <c r="G143" i="12"/>
  <c r="M143" i="12" s="1"/>
  <c r="I143" i="12"/>
  <c r="K143" i="12"/>
  <c r="O143" i="12"/>
  <c r="Q143" i="12"/>
  <c r="V143" i="12"/>
  <c r="G144" i="12"/>
  <c r="I144" i="12"/>
  <c r="K144" i="12"/>
  <c r="K140" i="12" s="1"/>
  <c r="M144" i="12"/>
  <c r="O144" i="12"/>
  <c r="Q144" i="12"/>
  <c r="V144" i="12"/>
  <c r="V140" i="12" s="1"/>
  <c r="G145" i="12"/>
  <c r="I145" i="12"/>
  <c r="K145" i="12"/>
  <c r="M145" i="12"/>
  <c r="O145" i="12"/>
  <c r="Q145" i="12"/>
  <c r="V145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AE150" i="12"/>
  <c r="AF150" i="12"/>
  <c r="I20" i="1"/>
  <c r="I19" i="1"/>
  <c r="I18" i="1"/>
  <c r="I17" i="1"/>
  <c r="I16" i="1"/>
  <c r="I73" i="1"/>
  <c r="J71" i="1" s="1"/>
  <c r="AZ55" i="1"/>
  <c r="AZ53" i="1"/>
  <c r="AZ51" i="1"/>
  <c r="AZ49" i="1"/>
  <c r="AZ47" i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J64" i="1" l="1"/>
  <c r="J68" i="1"/>
  <c r="A26" i="1"/>
  <c r="G26" i="1"/>
  <c r="A23" i="1"/>
  <c r="G28" i="1"/>
  <c r="AF23" i="14"/>
  <c r="M94" i="13"/>
  <c r="M8" i="13"/>
  <c r="M120" i="13"/>
  <c r="M116" i="13" s="1"/>
  <c r="M8" i="12"/>
  <c r="M97" i="12"/>
  <c r="M135" i="12"/>
  <c r="M134" i="12" s="1"/>
  <c r="M83" i="12"/>
  <c r="M82" i="12" s="1"/>
  <c r="M141" i="12"/>
  <c r="M140" i="12" s="1"/>
  <c r="I21" i="1"/>
  <c r="J72" i="1"/>
  <c r="J61" i="1"/>
  <c r="J65" i="1"/>
  <c r="J69" i="1"/>
  <c r="J66" i="1"/>
  <c r="J70" i="1"/>
  <c r="J62" i="1"/>
  <c r="J63" i="1"/>
  <c r="J67" i="1"/>
  <c r="H44" i="1"/>
  <c r="J42" i="1"/>
  <c r="J39" i="1"/>
  <c r="J44" i="1" s="1"/>
  <c r="J43" i="1"/>
  <c r="J40" i="1"/>
  <c r="J41" i="1"/>
  <c r="J73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B6349936-25D1-4086-98DE-40D7A87F119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9D1DA2A-0451-4423-A2E7-B09CB043035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FA26A58B-2D46-4949-999B-700DEE7AE07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54BBA93-DB82-4AC1-AE29-DC1B9DDE917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DA9F7792-71FB-483F-9BA4-57513918AD2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00DF600-FBE3-4AC1-AE87-369E2EDC713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<sst xmlns="http://schemas.openxmlformats.org/spreadsheetml/2006/main" count="1244" uniqueCount="355">
  <si>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</si>
  <si>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</si>
  <si>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</si>
  <si>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</si>
  <si>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</si>
  <si>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</si>
  <si>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</si>
  <si>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</si>
  <si>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</si>
  <si>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</si>
  <si>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</si>
  <si>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</si>
  <si>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</si>
  <si>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</si>
  <si>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</si>
  <si>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</si>
  <si>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</si>
  <si>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</si>
  <si>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</si>
  <si>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</si>
  <si>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</si>
  <si>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</si>
  <si>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</si>
  <si>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</si>
  <si>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</si>
  <si>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</si>
  <si>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</si>
  <si>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</si>
  <si>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</si>
  <si>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</si>
  <si>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</si>
  <si>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</si>
  <si>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</si>
  <si>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</si>
  <si>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</si>
  <si>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</si>
  <si>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</si>
  <si>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</si>
  <si>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</si>
  <si>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</si>
  <si>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</si>
  <si>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</si>
  <si>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</si>
  <si>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23-002</t>
  </si>
  <si>
    <t>Dobíjecí stanice - ArePlan s.r.o.</t>
  </si>
  <si>
    <t>ArePlan s.r.o.</t>
  </si>
  <si>
    <t>Přívrat 1454/12</t>
  </si>
  <si>
    <t>Brno-Žabovřesky</t>
  </si>
  <si>
    <t>61600</t>
  </si>
  <si>
    <t>08591300</t>
  </si>
  <si>
    <t>CZ08591300</t>
  </si>
  <si>
    <t>Stavba</t>
  </si>
  <si>
    <t>23-002.04</t>
  </si>
  <si>
    <t>NAB AC Výstaviště Brno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</si>
  <si>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</si>
  <si>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</si>
  <si>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</si>
  <si>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</si>
  <si>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</si>
  <si>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</si>
  <si>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</si>
  <si>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</si>
  <si>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</si>
  <si>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23-002 - Dobíjecí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</si>
  <si>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</si>
  <si>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</si>
  <si>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</si>
  <si>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</si>
  <si>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</si>
  <si>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</si>
  <si>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</si>
  <si>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</si>
  <si>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</si>
  <si>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</si>
  <si>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</si>
  <si>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</si>
  <si>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</si>
  <si>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</si>
  <si>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</si>
  <si>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</si>
  <si>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</si>
  <si>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</si>
  <si>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</si>
  <si>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</si>
  <si>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</si>
  <si>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</si>
  <si>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</si>
  <si>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</si>
  <si>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</si>
  <si>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</si>
  <si>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</si>
  <si>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</si>
  <si>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</si>
  <si>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</si>
  <si>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</si>
  <si>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</si>
  <si>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</si>
  <si>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</si>
  <si>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</si>
  <si>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</si>
  <si>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</si>
  <si>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</si>
  <si>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</si>
  <si>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</si>
  <si>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</si>
  <si>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</si>
  <si>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</si>
  <si>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</si>
  <si>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</si>
  <si>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</si>
  <si>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</si>
  <si>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</si>
  <si>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</si>
  <si>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</si>
  <si>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</si>
  <si>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</si>
  <si>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</si>
  <si>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</si>
  <si>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</si>
  <si>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</si>
  <si>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</si>
  <si>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</si>
  <si>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dlažeb ze zámkové dlažby v kamenivu</t>
  </si>
  <si>
    <t>m2</t>
  </si>
  <si>
    <t>RTS 23/ I</t>
  </si>
  <si>
    <t>Práce</t>
  </si>
  <si>
    <t>POL1_</t>
  </si>
  <si>
    <t xml:space="preserve">Pro výkop : </t>
  </si>
  <si>
    <t>VV</t>
  </si>
  <si>
    <t>základ stanice (od odstraněné zpevněné plochy) : 3*(0,6*0,5)</t>
  </si>
  <si>
    <t>Mezisoučet</t>
  </si>
  <si>
    <t xml:space="preserve">okolí : </t>
  </si>
  <si>
    <t xml:space="preserve">drobné úpravy okolo nových NS : </t>
  </si>
  <si>
    <t xml:space="preserve">obvod * 0,1 m : </t>
  </si>
  <si>
    <t>3*(0,6+0,6+0,5+0,5)*0,1</t>
  </si>
  <si>
    <t>113107520R00</t>
  </si>
  <si>
    <t>Odstranění podkladu pl. 50 m2,kam.drcené tl.20 cm</t>
  </si>
  <si>
    <t>Odkaz na mn. položky pořadí 1 : 1,56000</t>
  </si>
  <si>
    <t>113107320R00</t>
  </si>
  <si>
    <t>Odstranění podkladu pl. 50 m2,kam.těžené tl.20 cm</t>
  </si>
  <si>
    <t>139601103R00</t>
  </si>
  <si>
    <t>Ruční výkop jam, rýh a šachet v hornině tř. 4</t>
  </si>
  <si>
    <t>m3</t>
  </si>
  <si>
    <t xml:space="preserve">Výkop : </t>
  </si>
  <si>
    <t>základ stanice (od odstraněné zpevněné plochy) : 3*(0,6*0,5*0,40)</t>
  </si>
  <si>
    <t>zemění pod stanicí : 3*(0,6*0,5*0,10)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</si>
  <si>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</si>
  <si>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</si>
  <si>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</si>
  <si>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</si>
  <si>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4 : 0,45000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</si>
  <si>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</si>
  <si>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</si>
  <si>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</si>
  <si>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</si>
  <si>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</si>
  <si>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</si>
  <si>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</si>
  <si>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</si>
  <si>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</si>
  <si>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</si>
  <si>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</si>
  <si>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</si>
  <si>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</si>
  <si>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9 : 0,45000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</si>
  <si>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</si>
  <si>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</si>
  <si>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</si>
  <si>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</si>
  <si>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</si>
  <si>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</si>
  <si>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</si>
  <si>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 xml:space="preserve">zemění pod stanicí : </t>
  </si>
  <si>
    <t>3*(0,6*0,5*0,1)</t>
  </si>
  <si>
    <t>58330002.AR</t>
  </si>
  <si>
    <t>Štěrkopísek k zásypu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</si>
  <si>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</si>
  <si>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</si>
  <si>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</si>
  <si>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</si>
  <si>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</si>
  <si>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</si>
  <si>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</t>
  </si>
  <si>
    <t xml:space="preserve">  3*(0,6*0,5*0,1)</t>
  </si>
  <si>
    <t xml:space="preserve">  Mezisoučet</t>
  </si>
  <si>
    <t>Konec provozního součtu</t>
  </si>
  <si>
    <t>0,09*1800*0,001</t>
  </si>
  <si>
    <t>Koeficient ztratné: 0,1</t>
  </si>
  <si>
    <t>181101102R00</t>
  </si>
  <si>
    <t>Úprava pláně v zářezech v hor. 1-4, se zhutněním</t>
  </si>
  <si>
    <t>Koeficient okolí: 0,1</t>
  </si>
  <si>
    <t>274354023R00</t>
  </si>
  <si>
    <t>Bednění prostupu základem do 0,02 m2, dl.1,0 m</t>
  </si>
  <si>
    <t>kus</t>
  </si>
  <si>
    <t>základ DS : 3*2</t>
  </si>
  <si>
    <t>275313711R00</t>
  </si>
  <si>
    <t>Beton základových patek prostý C 25/30</t>
  </si>
  <si>
    <t>Indiv</t>
  </si>
  <si>
    <t>V CN zohlednit množství betonu</t>
  </si>
  <si>
    <t xml:space="preserve">beton : </t>
  </si>
  <si>
    <t>základ stanice : 3*(0,5*0,6*0,8)</t>
  </si>
  <si>
    <t>275351215R00</t>
  </si>
  <si>
    <t>Bednění stěn základových patek - zřízení</t>
  </si>
  <si>
    <t>základ stanice, nad úrovní terénu : 0,4*(0,6+0,6+0,5+0,5)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</si>
  <si>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</si>
  <si>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</si>
  <si>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</si>
  <si>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</si>
  <si>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17 : 0,88000</t>
  </si>
  <si>
    <t>596215040R00</t>
  </si>
  <si>
    <t>Kladení zámkové dlažby tl. 8 cm do drtě tl. 4 cm</t>
  </si>
  <si>
    <t>564261111R00</t>
  </si>
  <si>
    <t>Podklad ze štěrkopísku po zhutnění tloušťky 20 cm</t>
  </si>
  <si>
    <t>564861111R00</t>
  </si>
  <si>
    <t>Podklad ze štěrkodrti po zhutnění tloušťky 20 cm</t>
  </si>
  <si>
    <t>596291113R00</t>
  </si>
  <si>
    <t xml:space="preserve">Řezání zámkové dlažby tl. 80 mm </t>
  </si>
  <si>
    <t>m</t>
  </si>
  <si>
    <t>3*(0,6+0,6+0,5+0,5)</t>
  </si>
  <si>
    <t>915791112R00</t>
  </si>
  <si>
    <t>Předznačení pro značení stopčáry, zebry, nápisů</t>
  </si>
  <si>
    <t xml:space="preserve">půdorys, pozn. č. 4 : </t>
  </si>
  <si>
    <t>1,0*1,35*6</t>
  </si>
  <si>
    <t>915721111R00</t>
  </si>
  <si>
    <t>Vodorovné značení střík.barvou stopčar,zeber atd.</t>
  </si>
  <si>
    <t>915791111R00</t>
  </si>
  <si>
    <t>Předznačení pro značení dělicí čáry,vodicí proužky</t>
  </si>
  <si>
    <t>RTS 22/ I</t>
  </si>
  <si>
    <t>5,25*7</t>
  </si>
  <si>
    <t>15</t>
  </si>
  <si>
    <t>915711111R00</t>
  </si>
  <si>
    <t>Vodorovné značení dělicích čar 12 cm střík.barvou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</si>
  <si>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</si>
  <si>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</si>
  <si>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</si>
  <si>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15,0*(5,25+0,15+3,25)</t>
  </si>
  <si>
    <t>998223011R00</t>
  </si>
  <si>
    <t>Přesun hmot, pozemní komunikace</t>
  </si>
  <si>
    <t>Přesun hmot</t>
  </si>
  <si>
    <t>POL7_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</si>
  <si>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</si>
  <si>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</si>
  <si>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</si>
  <si>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</si>
  <si>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</si>
  <si>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</si>
  <si>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</si>
  <si>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</si>
  <si>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</si>
  <si>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</si>
  <si>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</si>
  <si>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</si>
  <si>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</si>
  <si>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</si>
  <si>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</si>
  <si>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</si>
  <si>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SUM</t>
  </si>
  <si>
    <t>Poznámky uchazeče k zadání</t>
  </si>
  <si>
    <t>POPUZIV</t>
  </si>
  <si>
    <t>END</t>
  </si>
  <si>
    <t xml:space="preserve">trasa pod dlažbou : </t>
  </si>
  <si>
    <t xml:space="preserve">délka = 15,52 m : </t>
  </si>
  <si>
    <t>15,52*0,35*0,9</t>
  </si>
  <si>
    <t>Odkaz na mn. položky pořadí 1 : 4,88880</t>
  </si>
  <si>
    <t xml:space="preserve">Mezideponie -&gt; zásyp : </t>
  </si>
  <si>
    <t>Odkaz na mn. položky pořadí 5 : 5,43200</t>
  </si>
  <si>
    <t xml:space="preserve">- odvoz : </t>
  </si>
  <si>
    <t>Odkaz na mn. položky pořadí 6 : 1,35800*-1</t>
  </si>
  <si>
    <t>včetně přemístění materiálu pro zásyp ze vzdálenosti do 10 m od okraje zásypu</t>
  </si>
  <si>
    <t xml:space="preserve">trasa v zemině : </t>
  </si>
  <si>
    <t>15,52*0,35*(1,0-0,25)</t>
  </si>
  <si>
    <t xml:space="preserve">odvoz = objem kameniva : </t>
  </si>
  <si>
    <t xml:space="preserve">Kamenivo/písek : </t>
  </si>
  <si>
    <t xml:space="preserve">tl. 250mm : </t>
  </si>
  <si>
    <t>0,35*0,25*(15,52)</t>
  </si>
  <si>
    <t>Odkaz na mn. položky pořadí 6 : 1,35800</t>
  </si>
  <si>
    <t>583323271R</t>
  </si>
  <si>
    <t>Kamenivo těžené 0/32</t>
  </si>
  <si>
    <t xml:space="preserve">  odvoz = objem kameniva : </t>
  </si>
  <si>
    <t xml:space="preserve">  Kamenivo/písek : </t>
  </si>
  <si>
    <t xml:space="preserve">  tl. 250mm : </t>
  </si>
  <si>
    <t xml:space="preserve">  délka = 15,52 m : </t>
  </si>
  <si>
    <t xml:space="preserve">  0,35*0,25*(15,52)</t>
  </si>
  <si>
    <t>1,358*1800*0,001</t>
  </si>
  <si>
    <t>15,52*0,35</t>
  </si>
  <si>
    <t>15,52*1,0</t>
  </si>
  <si>
    <t xml:space="preserve">pro výkop : </t>
  </si>
  <si>
    <t>Odkaz na mn. položky pořadí 11 : 15,52000</t>
  </si>
  <si>
    <t xml:space="preserve">zpětné položení zámkové dlažby : </t>
  </si>
  <si>
    <t>9600x01</t>
  </si>
  <si>
    <t>D+M: zřízení prostupu do kolektoru včetně zapravení (dle PD)</t>
  </si>
  <si>
    <t>soubor</t>
  </si>
  <si>
    <t>Vlastní</t>
  </si>
  <si>
    <t>včetně pomocných prací, zednickcých přípomocí, zapravení</t>
  </si>
  <si>
    <t xml:space="preserve">pozn. č.6 : </t>
  </si>
  <si>
    <t xml:space="preserve">pozn. č.8 : </t>
  </si>
  <si>
    <t>M21000x01</t>
  </si>
  <si>
    <t>Kabel CYKY 5x16 mm, včetně dodávky a montáže</t>
  </si>
  <si>
    <t>POL1_9</t>
  </si>
  <si>
    <t>M21000x02</t>
  </si>
  <si>
    <t>Kabel AYKY 4x120 mm, včetně dodávky a montáže</t>
  </si>
  <si>
    <t>M21000x03</t>
  </si>
  <si>
    <t>Kabel CYKY 3x1,5 mm, včetně dodávky a montáže</t>
  </si>
  <si>
    <t>M21000x04</t>
  </si>
  <si>
    <t>Ukončení a zapojení vodiče ve svorce</t>
  </si>
  <si>
    <t>ks</t>
  </si>
  <si>
    <t>M21000x05</t>
  </si>
  <si>
    <t>Rozpojovací skříň dle projektové dokumentace, pilíř, včetně pojistkové sady, včetně dodávky a montáže</t>
  </si>
  <si>
    <t>M21000x06</t>
  </si>
  <si>
    <t>Úprava rozvadsěče RH dle projektové dokumentace, včetně jistících a měřicích prvků, jištění 3x200 A, MTP 200/5 A</t>
  </si>
  <si>
    <t>M21000x07</t>
  </si>
  <si>
    <t>PVC chránička prům. 63 mm, včetně montáže</t>
  </si>
  <si>
    <t>M21000x08</t>
  </si>
  <si>
    <t>FeZn 30x4, včetně montáže</t>
  </si>
  <si>
    <t>M21000x09</t>
  </si>
  <si>
    <t>FeZn 10 (0,62 kg/m), včetně montáže</t>
  </si>
  <si>
    <t>M21000x10</t>
  </si>
  <si>
    <t>Spojovací svorka pásek-drát, včetně montáže</t>
  </si>
  <si>
    <t>M21000x11</t>
  </si>
  <si>
    <t>Požární ucpávky, zapravení, včetně dodávky a montáže</t>
  </si>
  <si>
    <t>kpl</t>
  </si>
  <si>
    <t>M21000x12</t>
  </si>
  <si>
    <t>Gumo-asfaltový sprej</t>
  </si>
  <si>
    <t>M21000x13</t>
  </si>
  <si>
    <t>Revize</t>
  </si>
  <si>
    <t>M21000x14</t>
  </si>
  <si>
    <t>Úklid</t>
  </si>
  <si>
    <t>M21000x15</t>
  </si>
  <si>
    <t>Podružný elektroinstalační materiál</t>
  </si>
  <si>
    <t>M21000x16</t>
  </si>
  <si>
    <t>Mimostaveništní doprava, přesun hmot a PPV</t>
  </si>
  <si>
    <t>460490012RT1</t>
  </si>
  <si>
    <t>Fólie výstražná z PVC, šířka 33 cm dodávka + montáž</t>
  </si>
  <si>
    <t>15,52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</si>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</sst>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20" fillId="0" borderId="18" xfId="0" applyNumberFormat="1" applyFont="1" applyBorder="1" applyAlignment="1">
      <alignment vertical="top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6"/>
  <sheetViews>
    <sheetView showGridLines="0" tabSelected="1" topLeftCell="B1" zoomScaleNormal="100" zoomScaleSheetLayoutView="75" workbookViewId="0">
      <selection activeCell="K10" sqref="K1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10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24</v>
      </c>
      <c r="C2" s="110"/>
      <c r="D2" s="111" t="s">
        <v>43</v>
      </c>
      <c r="E2" s="112" t="s">
        <v>44</v>
      </c>
      <c r="F2" s="113"/>
      <c r="G2" s="113"/>
      <c r="H2" s="113"/>
      <c r="I2" s="113"/>
      <c r="J2" s="114"/>
      <c r="O2" s="1"/>
    </row>
    <row r="3" spans="1:15" ht="27" hidden="1" customHeight="1" x14ac:dyDescent="0.2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2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">
      <c r="A5" s="2"/>
      <c r="B5" s="31" t="s">
        <v>23</v>
      </c>
      <c r="D5" s="90"/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5.5" x14ac:dyDescent="0.2">
      <c r="A8" s="2"/>
      <c r="B8" s="31" t="s">
        <v>21</v>
      </c>
      <c r="D8" s="125" t="s">
        <v>45</v>
      </c>
      <c r="H8" s="18" t="s">
        <v>42</v>
      </c>
      <c r="I8" s="128" t="s">
        <v>49</v>
      </c>
      <c r="J8" s="8"/>
    </row>
    <row r="9" spans="1:15" ht="25.5" x14ac:dyDescent="0.2">
      <c r="A9" s="2"/>
      <c r="B9" s="2"/>
      <c r="D9" s="125" t="s">
        <v>46</v>
      </c>
      <c r="H9" s="18" t="s">
        <v>36</v>
      </c>
      <c r="I9" s="128" t="s">
        <v>50</v>
      </c>
      <c r="J9" s="8"/>
    </row>
    <row r="10" spans="1:15" ht="38.25" x14ac:dyDescent="0.2">
      <c r="A10" s="2"/>
      <c r="B10" s="35"/>
      <c r="C10" s="55"/>
      <c r="D10" s="127" t="s">
        <v>48</v>
      </c>
      <c r="E10" s="126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4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8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f>SUMIF(F61:F72,A16,I61:I72)+SUMIF(F61:F72,"PSU",I61:I72)</f>
        <v>0</v>
      </c>
      <c r="J16" s="83"/>
    </row>
    <row r="17" spans="1:10" ht="23.25" customHeight="1" x14ac:dyDescent="0.2">
      <c r="A17" s="198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f>SUMIF(F61:F72,A17,I61:I72)</f>
        <v>0</v>
      </c>
      <c r="J17" s="83"/>
    </row>
    <row r="18" spans="1:10" ht="23.25" customHeight="1" x14ac:dyDescent="0.2">
      <c r="A18" s="198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f>SUMIF(F61:F72,A18,I61:I72)</f>
        <v>0</v>
      </c>
      <c r="J18" s="83"/>
    </row>
    <row r="19" spans="1:10" ht="23.25" customHeight="1" x14ac:dyDescent="0.2">
      <c r="A19" s="198" t="s">
        <v>85</v>
      </c>
      <c r="B19" s="38" t="s">
        <v>29</v>
      </c>
      <c r="C19" s="60"/>
      <c r="D19" s="61"/>
      <c r="E19" s="81"/>
      <c r="F19" s="82"/>
      <c r="G19" s="81"/>
      <c r="H19" s="82"/>
      <c r="I19" s="81">
        <f>SUMIF(F61:F72,A19,I61:I72)</f>
        <v>0</v>
      </c>
      <c r="J19" s="83"/>
    </row>
    <row r="20" spans="1:10" ht="23.25" customHeight="1" x14ac:dyDescent="0.2">
      <c r="A20" s="198" t="s">
        <v>93</v>
      </c>
      <c r="B20" s="38" t="s">
        <v>30</v>
      </c>
      <c r="C20" s="60"/>
      <c r="D20" s="61"/>
      <c r="E20" s="81"/>
      <c r="F20" s="82"/>
      <c r="G20" s="81"/>
      <c r="H20" s="82"/>
      <c r="I20" s="81">
        <f>SUMIF(F61:F72,A20,I61:I72)</f>
        <v>0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52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'23-002.04 A01 Pol'!AE150+'23-002.04 E01 Pol'!AE141+'23-002.04 O01 Pol'!AE23</f>
        <v>0</v>
      </c>
      <c r="G39" s="150">
        <f>'23-002.04 A01 Pol'!AF150+'23-002.04 E01 Pol'!AF141+'23-002.04 O01 Pol'!AF23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52" ht="25.5" customHeight="1" x14ac:dyDescent="0.2">
      <c r="A40" s="137">
        <v>2</v>
      </c>
      <c r="B40" s="153" t="s">
        <v>52</v>
      </c>
      <c r="C40" s="154" t="s">
        <v>53</v>
      </c>
      <c r="D40" s="154"/>
      <c r="E40" s="154"/>
      <c r="F40" s="155">
        <f>'23-002.04 A01 Pol'!AE150+'23-002.04 E01 Pol'!AE141+'23-002.04 O01 Pol'!AE23</f>
        <v>0</v>
      </c>
      <c r="G40" s="156">
        <f>'23-002.04 A01 Pol'!AF150+'23-002.04 E01 Pol'!AF141+'23-002.04 O01 Pol'!AF23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52" ht="25.5" customHeight="1" x14ac:dyDescent="0.2">
      <c r="A41" s="137">
        <v>3</v>
      </c>
      <c r="B41" s="158" t="s">
        <v>54</v>
      </c>
      <c r="C41" s="148" t="s">
        <v>55</v>
      </c>
      <c r="D41" s="148"/>
      <c r="E41" s="148"/>
      <c r="F41" s="159">
        <f>'23-002.04 A01 Pol'!AE150</f>
        <v>0</v>
      </c>
      <c r="G41" s="151">
        <f>'23-002.04 A01 Pol'!AF150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52" ht="25.5" customHeight="1" x14ac:dyDescent="0.2">
      <c r="A42" s="137">
        <v>3</v>
      </c>
      <c r="B42" s="158" t="s">
        <v>56</v>
      </c>
      <c r="C42" s="148" t="s">
        <v>57</v>
      </c>
      <c r="D42" s="148"/>
      <c r="E42" s="148"/>
      <c r="F42" s="159">
        <f>'23-002.04 E01 Pol'!AE141</f>
        <v>0</v>
      </c>
      <c r="G42" s="151">
        <f>'23-002.04 E01 Pol'!AF141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52" ht="25.5" customHeight="1" x14ac:dyDescent="0.2">
      <c r="A43" s="137">
        <v>3</v>
      </c>
      <c r="B43" s="158" t="s">
        <v>58</v>
      </c>
      <c r="C43" s="148" t="s">
        <v>59</v>
      </c>
      <c r="D43" s="148"/>
      <c r="E43" s="148"/>
      <c r="F43" s="159">
        <f>'23-002.04 O01 Pol'!AE23</f>
        <v>0</v>
      </c>
      <c r="G43" s="151">
        <f>'23-002.04 O01 Pol'!AF23</f>
        <v>0</v>
      </c>
      <c r="H43" s="151">
        <f>(F43*SazbaDPH1/100)+(G43*SazbaDPH2/100)</f>
        <v>0</v>
      </c>
      <c r="I43" s="151">
        <f>F43+G43+H43</f>
        <v>0</v>
      </c>
      <c r="J43" s="152" t="str">
        <f>IF(_xlfn.SINGLE(CenaCelkemVypocet)=0,"",I43/_xlfn.SINGLE(CenaCelkemVypocet)*100)</f>
        <v/>
      </c>
    </row>
    <row r="44" spans="1:52" ht="25.5" customHeight="1" x14ac:dyDescent="0.2">
      <c r="A44" s="137"/>
      <c r="B44" s="160" t="s">
        <v>60</v>
      </c>
      <c r="C44" s="161"/>
      <c r="D44" s="161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6" spans="1:52" x14ac:dyDescent="0.2">
      <c r="A46" t="s">
        <v>62</v>
      </c>
      <c r="B46" t="s">
        <v>63</v>
      </c>
    </row>
    <row r="47" spans="1:52" ht="51" x14ac:dyDescent="0.2">
      <c r="B47" s="177" t="s">
        <v>64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177" t="s">
        <v>65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177" t="s">
        <v>66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177" t="s">
        <v>67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177" t="s">
        <v>68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78" t="s">
        <v>69</v>
      </c>
    </row>
    <row r="60" spans="1:52" ht="25.5" customHeight="1" x14ac:dyDescent="0.2">
      <c r="A60" s="180"/>
      <c r="B60" s="183" t="s">
        <v>18</v>
      </c>
      <c r="C60" s="183" t="s">
        <v>6</v>
      </c>
      <c r="D60" s="184"/>
      <c r="E60" s="184"/>
      <c r="F60" s="185" t="s">
        <v>70</v>
      </c>
      <c r="G60" s="185"/>
      <c r="H60" s="185"/>
      <c r="I60" s="185" t="s">
        <v>31</v>
      </c>
      <c r="J60" s="185" t="s">
        <v>0</v>
      </c>
    </row>
    <row r="61" spans="1:52" ht="36.75" customHeight="1" x14ac:dyDescent="0.2">
      <c r="A61" s="181"/>
      <c r="B61" s="186" t="s">
        <v>71</v>
      </c>
      <c r="C61" s="187" t="s">
        <v>72</v>
      </c>
      <c r="D61" s="188"/>
      <c r="E61" s="188"/>
      <c r="F61" s="194" t="s">
        <v>26</v>
      </c>
      <c r="G61" s="195"/>
      <c r="H61" s="195"/>
      <c r="I61" s="195">
        <f>'23-002.04 A01 Pol'!G8+'23-002.04 E01 Pol'!G8</f>
        <v>0</v>
      </c>
      <c r="J61" s="192" t="str">
        <f>IF(I73=0,"",I61/I73*100)</f>
        <v/>
      </c>
    </row>
    <row r="62" spans="1:52" ht="36.75" customHeight="1" x14ac:dyDescent="0.2">
      <c r="A62" s="181"/>
      <c r="B62" s="186" t="s">
        <v>73</v>
      </c>
      <c r="C62" s="187" t="s">
        <v>74</v>
      </c>
      <c r="D62" s="188"/>
      <c r="E62" s="188"/>
      <c r="F62" s="194" t="s">
        <v>26</v>
      </c>
      <c r="G62" s="195"/>
      <c r="H62" s="195"/>
      <c r="I62" s="195">
        <f>'23-002.04 A01 Pol'!G82</f>
        <v>0</v>
      </c>
      <c r="J62" s="192" t="str">
        <f>IF(I73=0,"",I62/I73*100)</f>
        <v/>
      </c>
    </row>
    <row r="63" spans="1:52" ht="36.75" customHeight="1" x14ac:dyDescent="0.2">
      <c r="A63" s="181"/>
      <c r="B63" s="186" t="s">
        <v>75</v>
      </c>
      <c r="C63" s="187" t="s">
        <v>76</v>
      </c>
      <c r="D63" s="188"/>
      <c r="E63" s="188"/>
      <c r="F63" s="194" t="s">
        <v>26</v>
      </c>
      <c r="G63" s="195"/>
      <c r="H63" s="195"/>
      <c r="I63" s="195">
        <f>'23-002.04 A01 Pol'!G97+'23-002.04 E01 Pol'!G94</f>
        <v>0</v>
      </c>
      <c r="J63" s="192" t="str">
        <f>IF(I73=0,"",I63/I73*100)</f>
        <v/>
      </c>
    </row>
    <row r="64" spans="1:52" ht="36.75" customHeight="1" x14ac:dyDescent="0.2">
      <c r="A64" s="181"/>
      <c r="B64" s="186" t="s">
        <v>77</v>
      </c>
      <c r="C64" s="187" t="s">
        <v>78</v>
      </c>
      <c r="D64" s="188"/>
      <c r="E64" s="188"/>
      <c r="F64" s="194" t="s">
        <v>26</v>
      </c>
      <c r="G64" s="195"/>
      <c r="H64" s="195"/>
      <c r="I64" s="195">
        <f>'23-002.04 A01 Pol'!G119</f>
        <v>0</v>
      </c>
      <c r="J64" s="192" t="str">
        <f>IF(I73=0,"",I64/I73*100)</f>
        <v/>
      </c>
    </row>
    <row r="65" spans="1:10" ht="36.75" customHeight="1" x14ac:dyDescent="0.2">
      <c r="A65" s="181"/>
      <c r="B65" s="186" t="s">
        <v>79</v>
      </c>
      <c r="C65" s="187" t="s">
        <v>80</v>
      </c>
      <c r="D65" s="188"/>
      <c r="E65" s="188"/>
      <c r="F65" s="194" t="s">
        <v>26</v>
      </c>
      <c r="G65" s="195"/>
      <c r="H65" s="195"/>
      <c r="I65" s="195">
        <f>'23-002.04 A01 Pol'!G134</f>
        <v>0</v>
      </c>
      <c r="J65" s="192" t="str">
        <f>IF(I73=0,"",I65/I73*100)</f>
        <v/>
      </c>
    </row>
    <row r="66" spans="1:10" ht="36.75" customHeight="1" x14ac:dyDescent="0.2">
      <c r="A66" s="181"/>
      <c r="B66" s="186" t="s">
        <v>81</v>
      </c>
      <c r="C66" s="187" t="s">
        <v>82</v>
      </c>
      <c r="D66" s="188"/>
      <c r="E66" s="188"/>
      <c r="F66" s="194" t="s">
        <v>26</v>
      </c>
      <c r="G66" s="195"/>
      <c r="H66" s="195"/>
      <c r="I66" s="195">
        <f>'23-002.04 E01 Pol'!G107</f>
        <v>0</v>
      </c>
      <c r="J66" s="192" t="str">
        <f>IF(I73=0,"",I66/I73*100)</f>
        <v/>
      </c>
    </row>
    <row r="67" spans="1:10" ht="36.75" customHeight="1" x14ac:dyDescent="0.2">
      <c r="A67" s="181"/>
      <c r="B67" s="186" t="s">
        <v>83</v>
      </c>
      <c r="C67" s="187" t="s">
        <v>84</v>
      </c>
      <c r="D67" s="188"/>
      <c r="E67" s="188"/>
      <c r="F67" s="194" t="s">
        <v>26</v>
      </c>
      <c r="G67" s="195"/>
      <c r="H67" s="195"/>
      <c r="I67" s="195">
        <f>'23-002.04 A01 Pol'!G138+'23-002.04 E01 Pol'!G114</f>
        <v>0</v>
      </c>
      <c r="J67" s="192" t="str">
        <f>IF(I73=0,"",I67/I73*100)</f>
        <v/>
      </c>
    </row>
    <row r="68" spans="1:10" ht="36.75" customHeight="1" x14ac:dyDescent="0.2">
      <c r="A68" s="181"/>
      <c r="B68" s="186" t="s">
        <v>85</v>
      </c>
      <c r="C68" s="187" t="s">
        <v>29</v>
      </c>
      <c r="D68" s="188"/>
      <c r="E68" s="188"/>
      <c r="F68" s="194" t="s">
        <v>26</v>
      </c>
      <c r="G68" s="195"/>
      <c r="H68" s="195"/>
      <c r="I68" s="195">
        <f>'23-002.04 O01 Pol'!G8+'23-002.04 O01 Pol'!G16</f>
        <v>0</v>
      </c>
      <c r="J68" s="192" t="str">
        <f>IF(I73=0,"",I68/I73*100)</f>
        <v/>
      </c>
    </row>
    <row r="69" spans="1:10" ht="36.75" customHeight="1" x14ac:dyDescent="0.2">
      <c r="A69" s="181"/>
      <c r="B69" s="186" t="s">
        <v>86</v>
      </c>
      <c r="C69" s="187" t="s">
        <v>87</v>
      </c>
      <c r="D69" s="188"/>
      <c r="E69" s="188"/>
      <c r="F69" s="194" t="s">
        <v>28</v>
      </c>
      <c r="G69" s="195"/>
      <c r="H69" s="195"/>
      <c r="I69" s="195">
        <f>'23-002.04 E01 Pol'!G116</f>
        <v>0</v>
      </c>
      <c r="J69" s="192" t="str">
        <f>IF(I73=0,"",I69/I73*100)</f>
        <v/>
      </c>
    </row>
    <row r="70" spans="1:10" ht="36.75" customHeight="1" x14ac:dyDescent="0.2">
      <c r="A70" s="181"/>
      <c r="B70" s="186" t="s">
        <v>88</v>
      </c>
      <c r="C70" s="187" t="s">
        <v>89</v>
      </c>
      <c r="D70" s="188"/>
      <c r="E70" s="188"/>
      <c r="F70" s="194" t="s">
        <v>28</v>
      </c>
      <c r="G70" s="195"/>
      <c r="H70" s="195"/>
      <c r="I70" s="195">
        <f>'23-002.04 E01 Pol'!G133</f>
        <v>0</v>
      </c>
      <c r="J70" s="192" t="str">
        <f>IF(I73=0,"",I70/I73*100)</f>
        <v/>
      </c>
    </row>
    <row r="71" spans="1:10" ht="36.75" customHeight="1" x14ac:dyDescent="0.2">
      <c r="A71" s="181"/>
      <c r="B71" s="186" t="s">
        <v>90</v>
      </c>
      <c r="C71" s="187" t="s">
        <v>91</v>
      </c>
      <c r="D71" s="188"/>
      <c r="E71" s="188"/>
      <c r="F71" s="194" t="s">
        <v>92</v>
      </c>
      <c r="G71" s="195"/>
      <c r="H71" s="195"/>
      <c r="I71" s="195">
        <f>'23-002.04 A01 Pol'!G140</f>
        <v>0</v>
      </c>
      <c r="J71" s="192" t="str">
        <f>IF(I73=0,"",I71/I73*100)</f>
        <v/>
      </c>
    </row>
    <row r="72" spans="1:10" ht="36.75" customHeight="1" x14ac:dyDescent="0.2">
      <c r="A72" s="181"/>
      <c r="B72" s="186" t="s">
        <v>93</v>
      </c>
      <c r="C72" s="187" t="s">
        <v>30</v>
      </c>
      <c r="D72" s="188"/>
      <c r="E72" s="188"/>
      <c r="F72" s="194" t="s">
        <v>93</v>
      </c>
      <c r="G72" s="195"/>
      <c r="H72" s="195"/>
      <c r="I72" s="195">
        <f>'23-002.04 O01 Pol'!G12+'23-002.04 O01 Pol'!G19</f>
        <v>0</v>
      </c>
      <c r="J72" s="192" t="str">
        <f>IF(I73=0,"",I72/I73*100)</f>
        <v/>
      </c>
    </row>
    <row r="73" spans="1:10" ht="25.5" customHeight="1" x14ac:dyDescent="0.2">
      <c r="A73" s="182"/>
      <c r="B73" s="189" t="s">
        <v>1</v>
      </c>
      <c r="C73" s="190"/>
      <c r="D73" s="191"/>
      <c r="E73" s="191"/>
      <c r="F73" s="196"/>
      <c r="G73" s="197"/>
      <c r="H73" s="197"/>
      <c r="I73" s="197">
        <f>SUM(I61:I72)</f>
        <v>0</v>
      </c>
      <c r="J73" s="193">
        <f>SUM(J61:J72)</f>
        <v>0</v>
      </c>
    </row>
    <row r="74" spans="1:10" x14ac:dyDescent="0.2">
      <c r="F74" s="135"/>
      <c r="G74" s="135"/>
      <c r="H74" s="135"/>
      <c r="I74" s="135"/>
      <c r="J74" s="136"/>
    </row>
    <row r="75" spans="1:10" x14ac:dyDescent="0.2">
      <c r="F75" s="135"/>
      <c r="G75" s="135"/>
      <c r="H75" s="135"/>
      <c r="I75" s="135"/>
      <c r="J75" s="136"/>
    </row>
    <row r="76" spans="1:10" x14ac:dyDescent="0.2">
      <c r="F76" s="135"/>
      <c r="G76" s="135"/>
      <c r="H76" s="135"/>
      <c r="I76" s="135"/>
      <c r="J76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70:E70"/>
    <mergeCell ref="C71:E71"/>
    <mergeCell ref="C72:E72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A2A19-D253-49C7-809D-A9F056AEE65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94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95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95</v>
      </c>
      <c r="AG3" t="s">
        <v>96</v>
      </c>
    </row>
    <row r="4" spans="1:60" ht="24.95" customHeight="1" x14ac:dyDescent="0.2">
      <c r="A4" s="204" t="s">
        <v>10</v>
      </c>
      <c r="B4" s="205" t="s">
        <v>54</v>
      </c>
      <c r="C4" s="206" t="s">
        <v>55</v>
      </c>
      <c r="D4" s="207"/>
      <c r="E4" s="207"/>
      <c r="F4" s="207"/>
      <c r="G4" s="208"/>
      <c r="AG4" t="s">
        <v>97</v>
      </c>
    </row>
    <row r="5" spans="1:60" x14ac:dyDescent="0.2">
      <c r="D5" s="10"/>
    </row>
    <row r="6" spans="1:60" ht="38.25" x14ac:dyDescent="0.2">
      <c r="A6" s="210" t="s">
        <v>98</v>
      </c>
      <c r="B6" s="212" t="s">
        <v>99</v>
      </c>
      <c r="C6" s="212" t="s">
        <v>100</v>
      </c>
      <c r="D6" s="211" t="s">
        <v>101</v>
      </c>
      <c r="E6" s="210" t="s">
        <v>102</v>
      </c>
      <c r="F6" s="209" t="s">
        <v>103</v>
      </c>
      <c r="G6" s="210" t="s">
        <v>31</v>
      </c>
      <c r="H6" s="213" t="s">
        <v>32</v>
      </c>
      <c r="I6" s="213" t="s">
        <v>104</v>
      </c>
      <c r="J6" s="213" t="s">
        <v>33</v>
      </c>
      <c r="K6" s="213" t="s">
        <v>105</v>
      </c>
      <c r="L6" s="213" t="s">
        <v>106</v>
      </c>
      <c r="M6" s="213" t="s">
        <v>107</v>
      </c>
      <c r="N6" s="213" t="s">
        <v>108</v>
      </c>
      <c r="O6" s="213" t="s">
        <v>109</v>
      </c>
      <c r="P6" s="213" t="s">
        <v>110</v>
      </c>
      <c r="Q6" s="213" t="s">
        <v>111</v>
      </c>
      <c r="R6" s="213" t="s">
        <v>112</v>
      </c>
      <c r="S6" s="213" t="s">
        <v>113</v>
      </c>
      <c r="T6" s="213" t="s">
        <v>114</v>
      </c>
      <c r="U6" s="213" t="s">
        <v>115</v>
      </c>
      <c r="V6" s="213" t="s">
        <v>116</v>
      </c>
      <c r="W6" s="213" t="s">
        <v>117</v>
      </c>
      <c r="X6" s="213" t="s">
        <v>118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119</v>
      </c>
      <c r="B8" s="246" t="s">
        <v>71</v>
      </c>
      <c r="C8" s="268" t="s">
        <v>72</v>
      </c>
      <c r="D8" s="247"/>
      <c r="E8" s="248"/>
      <c r="F8" s="249"/>
      <c r="G8" s="249">
        <f>SUMIF(AG9:AG81,"&lt;&gt;NOR",G9:G81)</f>
        <v>0</v>
      </c>
      <c r="H8" s="249"/>
      <c r="I8" s="249">
        <f>SUM(I9:I81)</f>
        <v>0</v>
      </c>
      <c r="J8" s="249"/>
      <c r="K8" s="249">
        <f>SUM(K9:K81)</f>
        <v>0</v>
      </c>
      <c r="L8" s="249"/>
      <c r="M8" s="249">
        <f>SUM(M9:M81)</f>
        <v>0</v>
      </c>
      <c r="N8" s="249"/>
      <c r="O8" s="249">
        <f>SUM(O9:O81)</f>
        <v>0.18</v>
      </c>
      <c r="P8" s="249"/>
      <c r="Q8" s="249">
        <f>SUM(Q9:Q81)</f>
        <v>1.73</v>
      </c>
      <c r="R8" s="249"/>
      <c r="S8" s="249"/>
      <c r="T8" s="250"/>
      <c r="U8" s="244"/>
      <c r="V8" s="244">
        <f>SUM(V9:V81)</f>
        <v>4.799999999999998</v>
      </c>
      <c r="W8" s="244"/>
      <c r="X8" s="244"/>
      <c r="AG8" t="s">
        <v>120</v>
      </c>
    </row>
    <row r="9" spans="1:60" outlineLevel="1" x14ac:dyDescent="0.2">
      <c r="A9" s="251">
        <v>1</v>
      </c>
      <c r="B9" s="252" t="s">
        <v>121</v>
      </c>
      <c r="C9" s="269" t="s">
        <v>122</v>
      </c>
      <c r="D9" s="253" t="s">
        <v>123</v>
      </c>
      <c r="E9" s="254">
        <v>1.56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0.22500000000000001</v>
      </c>
      <c r="Q9" s="256">
        <f>ROUND(E9*P9,2)</f>
        <v>0.35</v>
      </c>
      <c r="R9" s="256"/>
      <c r="S9" s="256" t="s">
        <v>124</v>
      </c>
      <c r="T9" s="257" t="s">
        <v>124</v>
      </c>
      <c r="U9" s="233">
        <v>0.14199999999999999</v>
      </c>
      <c r="V9" s="233">
        <f>ROUND(E9*U9,2)</f>
        <v>0.22</v>
      </c>
      <c r="W9" s="233"/>
      <c r="X9" s="233" t="s">
        <v>125</v>
      </c>
      <c r="Y9" s="214"/>
      <c r="Z9" s="214"/>
      <c r="AA9" s="214"/>
      <c r="AB9" s="214"/>
      <c r="AC9" s="214"/>
      <c r="AD9" s="214"/>
      <c r="AE9" s="214"/>
      <c r="AF9" s="214"/>
      <c r="AG9" s="214" t="s">
        <v>126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70" t="s">
        <v>127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128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1" x14ac:dyDescent="0.2">
      <c r="A11" s="231"/>
      <c r="B11" s="232"/>
      <c r="C11" s="270" t="s">
        <v>129</v>
      </c>
      <c r="D11" s="234"/>
      <c r="E11" s="235">
        <v>0.9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128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71" t="s">
        <v>130</v>
      </c>
      <c r="D12" s="236"/>
      <c r="E12" s="237">
        <v>0.9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128</v>
      </c>
      <c r="AH12" s="214">
        <v>1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70" t="s">
        <v>131</v>
      </c>
      <c r="D13" s="234"/>
      <c r="E13" s="235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128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70" t="s">
        <v>132</v>
      </c>
      <c r="D14" s="234"/>
      <c r="E14" s="235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128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70" t="s">
        <v>133</v>
      </c>
      <c r="D15" s="234"/>
      <c r="E15" s="235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128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70" t="s">
        <v>134</v>
      </c>
      <c r="D16" s="234"/>
      <c r="E16" s="235">
        <v>0.66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128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71" t="s">
        <v>130</v>
      </c>
      <c r="D17" s="236"/>
      <c r="E17" s="237">
        <v>0.66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128</v>
      </c>
      <c r="AH17" s="214">
        <v>1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51">
        <v>2</v>
      </c>
      <c r="B18" s="252" t="s">
        <v>135</v>
      </c>
      <c r="C18" s="269" t="s">
        <v>136</v>
      </c>
      <c r="D18" s="253" t="s">
        <v>123</v>
      </c>
      <c r="E18" s="254">
        <v>1.56</v>
      </c>
      <c r="F18" s="255"/>
      <c r="G18" s="256">
        <f>ROUND(E18*F18,2)</f>
        <v>0</v>
      </c>
      <c r="H18" s="255"/>
      <c r="I18" s="256">
        <f>ROUND(E18*H18,2)</f>
        <v>0</v>
      </c>
      <c r="J18" s="255"/>
      <c r="K18" s="256">
        <f>ROUND(E18*J18,2)</f>
        <v>0</v>
      </c>
      <c r="L18" s="256">
        <v>21</v>
      </c>
      <c r="M18" s="256">
        <f>G18*(1+L18/100)</f>
        <v>0</v>
      </c>
      <c r="N18" s="256">
        <v>0</v>
      </c>
      <c r="O18" s="256">
        <f>ROUND(E18*N18,2)</f>
        <v>0</v>
      </c>
      <c r="P18" s="256">
        <v>0.44</v>
      </c>
      <c r="Q18" s="256">
        <f>ROUND(E18*P18,2)</f>
        <v>0.69</v>
      </c>
      <c r="R18" s="256"/>
      <c r="S18" s="256" t="s">
        <v>124</v>
      </c>
      <c r="T18" s="257" t="s">
        <v>124</v>
      </c>
      <c r="U18" s="233">
        <v>0.63200000000000001</v>
      </c>
      <c r="V18" s="233">
        <f>ROUND(E18*U18,2)</f>
        <v>0.99</v>
      </c>
      <c r="W18" s="233"/>
      <c r="X18" s="233" t="s">
        <v>125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126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70" t="s">
        <v>127</v>
      </c>
      <c r="D19" s="234"/>
      <c r="E19" s="235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128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70" t="s">
        <v>137</v>
      </c>
      <c r="D20" s="234"/>
      <c r="E20" s="235">
        <v>1.56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128</v>
      </c>
      <c r="AH20" s="214">
        <v>5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71" t="s">
        <v>130</v>
      </c>
      <c r="D21" s="236"/>
      <c r="E21" s="237">
        <v>1.56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128</v>
      </c>
      <c r="AH21" s="214">
        <v>1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51">
        <v>3</v>
      </c>
      <c r="B22" s="252" t="s">
        <v>138</v>
      </c>
      <c r="C22" s="269" t="s">
        <v>139</v>
      </c>
      <c r="D22" s="253" t="s">
        <v>123</v>
      </c>
      <c r="E22" s="254">
        <v>1.56</v>
      </c>
      <c r="F22" s="255"/>
      <c r="G22" s="256">
        <f>ROUND(E22*F22,2)</f>
        <v>0</v>
      </c>
      <c r="H22" s="255"/>
      <c r="I22" s="256">
        <f>ROUND(E22*H22,2)</f>
        <v>0</v>
      </c>
      <c r="J22" s="255"/>
      <c r="K22" s="256">
        <f>ROUND(E22*J22,2)</f>
        <v>0</v>
      </c>
      <c r="L22" s="256">
        <v>21</v>
      </c>
      <c r="M22" s="256">
        <f>G22*(1+L22/100)</f>
        <v>0</v>
      </c>
      <c r="N22" s="256">
        <v>0</v>
      </c>
      <c r="O22" s="256">
        <f>ROUND(E22*N22,2)</f>
        <v>0</v>
      </c>
      <c r="P22" s="256">
        <v>0.44</v>
      </c>
      <c r="Q22" s="256">
        <f>ROUND(E22*P22,2)</f>
        <v>0.69</v>
      </c>
      <c r="R22" s="256"/>
      <c r="S22" s="256" t="s">
        <v>124</v>
      </c>
      <c r="T22" s="257" t="s">
        <v>124</v>
      </c>
      <c r="U22" s="233">
        <v>0.376</v>
      </c>
      <c r="V22" s="233">
        <f>ROUND(E22*U22,2)</f>
        <v>0.59</v>
      </c>
      <c r="W22" s="233"/>
      <c r="X22" s="233" t="s">
        <v>125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126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70" t="s">
        <v>127</v>
      </c>
      <c r="D23" s="234"/>
      <c r="E23" s="235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128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70" t="s">
        <v>137</v>
      </c>
      <c r="D24" s="234"/>
      <c r="E24" s="235">
        <v>1.56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128</v>
      </c>
      <c r="AH24" s="214">
        <v>5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71" t="s">
        <v>130</v>
      </c>
      <c r="D25" s="236"/>
      <c r="E25" s="237">
        <v>1.56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128</v>
      </c>
      <c r="AH25" s="214">
        <v>1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1">
        <v>4</v>
      </c>
      <c r="B26" s="252" t="s">
        <v>140</v>
      </c>
      <c r="C26" s="269" t="s">
        <v>141</v>
      </c>
      <c r="D26" s="253" t="s">
        <v>142</v>
      </c>
      <c r="E26" s="254">
        <v>0.45</v>
      </c>
      <c r="F26" s="255"/>
      <c r="G26" s="256">
        <f>ROUND(E26*F26,2)</f>
        <v>0</v>
      </c>
      <c r="H26" s="255"/>
      <c r="I26" s="256">
        <f>ROUND(E26*H26,2)</f>
        <v>0</v>
      </c>
      <c r="J26" s="255"/>
      <c r="K26" s="256">
        <f>ROUND(E26*J26,2)</f>
        <v>0</v>
      </c>
      <c r="L26" s="256">
        <v>21</v>
      </c>
      <c r="M26" s="256">
        <f>G26*(1+L26/100)</f>
        <v>0</v>
      </c>
      <c r="N26" s="256">
        <v>0</v>
      </c>
      <c r="O26" s="256">
        <f>ROUND(E26*N26,2)</f>
        <v>0</v>
      </c>
      <c r="P26" s="256">
        <v>0</v>
      </c>
      <c r="Q26" s="256">
        <f>ROUND(E26*P26,2)</f>
        <v>0</v>
      </c>
      <c r="R26" s="256"/>
      <c r="S26" s="256" t="s">
        <v>124</v>
      </c>
      <c r="T26" s="257" t="s">
        <v>124</v>
      </c>
      <c r="U26" s="233">
        <v>4.6550000000000002</v>
      </c>
      <c r="V26" s="233">
        <f>ROUND(E26*U26,2)</f>
        <v>2.09</v>
      </c>
      <c r="W26" s="233"/>
      <c r="X26" s="233" t="s">
        <v>125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126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70" t="s">
        <v>143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128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31"/>
      <c r="B28" s="232"/>
      <c r="C28" s="270" t="s">
        <v>144</v>
      </c>
      <c r="D28" s="234"/>
      <c r="E28" s="235">
        <v>0.36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128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70" t="s">
        <v>145</v>
      </c>
      <c r="D29" s="234"/>
      <c r="E29" s="235">
        <v>0.09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128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71" t="s">
        <v>130</v>
      </c>
      <c r="D30" s="236"/>
      <c r="E30" s="237">
        <v>0.45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128</v>
      </c>
      <c r="AH30" s="214">
        <v>1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51">
        <v>5</v>
      </c>
      <c r="B31" s="252" t="s">
        <v>146</v>
      </c>
      <c r="C31" s="269" t="s">
        <v>147</v>
      </c>
      <c r="D31" s="253" t="s">
        <v>142</v>
      </c>
      <c r="E31" s="254">
        <v>0.45</v>
      </c>
      <c r="F31" s="255"/>
      <c r="G31" s="256">
        <f>ROUND(E31*F31,2)</f>
        <v>0</v>
      </c>
      <c r="H31" s="255"/>
      <c r="I31" s="256">
        <f>ROUND(E31*H31,2)</f>
        <v>0</v>
      </c>
      <c r="J31" s="255"/>
      <c r="K31" s="256">
        <f>ROUND(E31*J31,2)</f>
        <v>0</v>
      </c>
      <c r="L31" s="256">
        <v>21</v>
      </c>
      <c r="M31" s="256">
        <f>G31*(1+L31/100)</f>
        <v>0</v>
      </c>
      <c r="N31" s="256">
        <v>0</v>
      </c>
      <c r="O31" s="256">
        <f>ROUND(E31*N31,2)</f>
        <v>0</v>
      </c>
      <c r="P31" s="256">
        <v>0</v>
      </c>
      <c r="Q31" s="256">
        <f>ROUND(E31*P31,2)</f>
        <v>0</v>
      </c>
      <c r="R31" s="256"/>
      <c r="S31" s="256" t="s">
        <v>124</v>
      </c>
      <c r="T31" s="257" t="s">
        <v>124</v>
      </c>
      <c r="U31" s="233">
        <v>0.66800000000000004</v>
      </c>
      <c r="V31" s="233">
        <f>ROUND(E31*U31,2)</f>
        <v>0.3</v>
      </c>
      <c r="W31" s="233"/>
      <c r="X31" s="233" t="s">
        <v>125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148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70" t="s">
        <v>149</v>
      </c>
      <c r="D32" s="234"/>
      <c r="E32" s="235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128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70" t="s">
        <v>150</v>
      </c>
      <c r="D33" s="234"/>
      <c r="E33" s="235">
        <v>0.45</v>
      </c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128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71" t="s">
        <v>130</v>
      </c>
      <c r="D34" s="236"/>
      <c r="E34" s="237">
        <v>0.45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128</v>
      </c>
      <c r="AH34" s="214">
        <v>1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51">
        <v>6</v>
      </c>
      <c r="B35" s="252" t="s">
        <v>151</v>
      </c>
      <c r="C35" s="269" t="s">
        <v>152</v>
      </c>
      <c r="D35" s="253" t="s">
        <v>142</v>
      </c>
      <c r="E35" s="254">
        <v>0.45</v>
      </c>
      <c r="F35" s="255"/>
      <c r="G35" s="256">
        <f>ROUND(E35*F35,2)</f>
        <v>0</v>
      </c>
      <c r="H35" s="255"/>
      <c r="I35" s="256">
        <f>ROUND(E35*H35,2)</f>
        <v>0</v>
      </c>
      <c r="J35" s="255"/>
      <c r="K35" s="256">
        <f>ROUND(E35*J35,2)</f>
        <v>0</v>
      </c>
      <c r="L35" s="256">
        <v>21</v>
      </c>
      <c r="M35" s="256">
        <f>G35*(1+L35/100)</f>
        <v>0</v>
      </c>
      <c r="N35" s="256">
        <v>0</v>
      </c>
      <c r="O35" s="256">
        <f>ROUND(E35*N35,2)</f>
        <v>0</v>
      </c>
      <c r="P35" s="256">
        <v>0</v>
      </c>
      <c r="Q35" s="256">
        <f>ROUND(E35*P35,2)</f>
        <v>0</v>
      </c>
      <c r="R35" s="256"/>
      <c r="S35" s="256" t="s">
        <v>124</v>
      </c>
      <c r="T35" s="257" t="s">
        <v>124</v>
      </c>
      <c r="U35" s="233">
        <v>0.59099999999999997</v>
      </c>
      <c r="V35" s="233">
        <f>ROUND(E35*U35,2)</f>
        <v>0.27</v>
      </c>
      <c r="W35" s="233"/>
      <c r="X35" s="233" t="s">
        <v>125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148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70" t="s">
        <v>149</v>
      </c>
      <c r="D36" s="234"/>
      <c r="E36" s="235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128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70" t="s">
        <v>150</v>
      </c>
      <c r="D37" s="234"/>
      <c r="E37" s="235">
        <v>0.45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128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71" t="s">
        <v>130</v>
      </c>
      <c r="D38" s="236"/>
      <c r="E38" s="237">
        <v>0.45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128</v>
      </c>
      <c r="AH38" s="214">
        <v>1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51">
        <v>7</v>
      </c>
      <c r="B39" s="252" t="s">
        <v>153</v>
      </c>
      <c r="C39" s="269" t="s">
        <v>154</v>
      </c>
      <c r="D39" s="253" t="s">
        <v>142</v>
      </c>
      <c r="E39" s="254">
        <v>0.45</v>
      </c>
      <c r="F39" s="255"/>
      <c r="G39" s="256">
        <f>ROUND(E39*F39,2)</f>
        <v>0</v>
      </c>
      <c r="H39" s="255"/>
      <c r="I39" s="256">
        <f>ROUND(E39*H39,2)</f>
        <v>0</v>
      </c>
      <c r="J39" s="255"/>
      <c r="K39" s="256">
        <f>ROUND(E39*J39,2)</f>
        <v>0</v>
      </c>
      <c r="L39" s="256">
        <v>21</v>
      </c>
      <c r="M39" s="256">
        <f>G39*(1+L39/100)</f>
        <v>0</v>
      </c>
      <c r="N39" s="256">
        <v>0</v>
      </c>
      <c r="O39" s="256">
        <f>ROUND(E39*N39,2)</f>
        <v>0</v>
      </c>
      <c r="P39" s="256">
        <v>0</v>
      </c>
      <c r="Q39" s="256">
        <f>ROUND(E39*P39,2)</f>
        <v>0</v>
      </c>
      <c r="R39" s="256"/>
      <c r="S39" s="256" t="s">
        <v>124</v>
      </c>
      <c r="T39" s="257" t="s">
        <v>124</v>
      </c>
      <c r="U39" s="233">
        <v>0.65200000000000002</v>
      </c>
      <c r="V39" s="233">
        <f>ROUND(E39*U39,2)</f>
        <v>0.28999999999999998</v>
      </c>
      <c r="W39" s="233"/>
      <c r="X39" s="233" t="s">
        <v>125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148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70" t="s">
        <v>149</v>
      </c>
      <c r="D40" s="234"/>
      <c r="E40" s="235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128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70" t="s">
        <v>150</v>
      </c>
      <c r="D41" s="234"/>
      <c r="E41" s="235">
        <v>0.45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128</v>
      </c>
      <c r="AH41" s="214">
        <v>5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71" t="s">
        <v>130</v>
      </c>
      <c r="D42" s="236"/>
      <c r="E42" s="237">
        <v>0.45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128</v>
      </c>
      <c r="AH42" s="214">
        <v>1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51">
        <v>8</v>
      </c>
      <c r="B43" s="252" t="s">
        <v>155</v>
      </c>
      <c r="C43" s="269" t="s">
        <v>156</v>
      </c>
      <c r="D43" s="253" t="s">
        <v>142</v>
      </c>
      <c r="E43" s="254">
        <v>0.45</v>
      </c>
      <c r="F43" s="255"/>
      <c r="G43" s="256">
        <f>ROUND(E43*F43,2)</f>
        <v>0</v>
      </c>
      <c r="H43" s="255"/>
      <c r="I43" s="256">
        <f>ROUND(E43*H43,2)</f>
        <v>0</v>
      </c>
      <c r="J43" s="255"/>
      <c r="K43" s="256">
        <f>ROUND(E43*J43,2)</f>
        <v>0</v>
      </c>
      <c r="L43" s="256">
        <v>21</v>
      </c>
      <c r="M43" s="256">
        <f>G43*(1+L43/100)</f>
        <v>0</v>
      </c>
      <c r="N43" s="256">
        <v>0</v>
      </c>
      <c r="O43" s="256">
        <f>ROUND(E43*N43,2)</f>
        <v>0</v>
      </c>
      <c r="P43" s="256">
        <v>0</v>
      </c>
      <c r="Q43" s="256">
        <f>ROUND(E43*P43,2)</f>
        <v>0</v>
      </c>
      <c r="R43" s="256"/>
      <c r="S43" s="256" t="s">
        <v>124</v>
      </c>
      <c r="T43" s="257" t="s">
        <v>124</v>
      </c>
      <c r="U43" s="233">
        <v>3.1E-2</v>
      </c>
      <c r="V43" s="233">
        <f>ROUND(E43*U43,2)</f>
        <v>0.01</v>
      </c>
      <c r="W43" s="233"/>
      <c r="X43" s="233" t="s">
        <v>125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148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31"/>
      <c r="B44" s="232"/>
      <c r="C44" s="272" t="s">
        <v>157</v>
      </c>
      <c r="D44" s="259"/>
      <c r="E44" s="259"/>
      <c r="F44" s="259"/>
      <c r="G44" s="259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158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58" t="str">
        <f>C44</f>
        <v>Uložení sypaniny do násypů nebo na skládku s rozprostřením sypaniny ve vrstvách a s hrubým urovnáním.</v>
      </c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70" t="s">
        <v>149</v>
      </c>
      <c r="D45" s="234"/>
      <c r="E45" s="235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128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70" t="s">
        <v>150</v>
      </c>
      <c r="D46" s="234"/>
      <c r="E46" s="235">
        <v>0.45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128</v>
      </c>
      <c r="AH46" s="214">
        <v>5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71" t="s">
        <v>130</v>
      </c>
      <c r="D47" s="236"/>
      <c r="E47" s="237">
        <v>0.45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128</v>
      </c>
      <c r="AH47" s="214">
        <v>1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51">
        <v>9</v>
      </c>
      <c r="B48" s="252" t="s">
        <v>159</v>
      </c>
      <c r="C48" s="269" t="s">
        <v>160</v>
      </c>
      <c r="D48" s="253" t="s">
        <v>142</v>
      </c>
      <c r="E48" s="254">
        <v>0.45</v>
      </c>
      <c r="F48" s="255"/>
      <c r="G48" s="256">
        <f>ROUND(E48*F48,2)</f>
        <v>0</v>
      </c>
      <c r="H48" s="255"/>
      <c r="I48" s="256">
        <f>ROUND(E48*H48,2)</f>
        <v>0</v>
      </c>
      <c r="J48" s="255"/>
      <c r="K48" s="256">
        <f>ROUND(E48*J48,2)</f>
        <v>0</v>
      </c>
      <c r="L48" s="256">
        <v>21</v>
      </c>
      <c r="M48" s="256">
        <f>G48*(1+L48/100)</f>
        <v>0</v>
      </c>
      <c r="N48" s="256">
        <v>0</v>
      </c>
      <c r="O48" s="256">
        <f>ROUND(E48*N48,2)</f>
        <v>0</v>
      </c>
      <c r="P48" s="256">
        <v>0</v>
      </c>
      <c r="Q48" s="256">
        <f>ROUND(E48*P48,2)</f>
        <v>0</v>
      </c>
      <c r="R48" s="256"/>
      <c r="S48" s="256" t="s">
        <v>124</v>
      </c>
      <c r="T48" s="257" t="s">
        <v>124</v>
      </c>
      <c r="U48" s="233">
        <v>1.0999999999999999E-2</v>
      </c>
      <c r="V48" s="233">
        <f>ROUND(E48*U48,2)</f>
        <v>0</v>
      </c>
      <c r="W48" s="233"/>
      <c r="X48" s="233" t="s">
        <v>125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148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70" t="s">
        <v>149</v>
      </c>
      <c r="D49" s="234"/>
      <c r="E49" s="235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128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70" t="s">
        <v>150</v>
      </c>
      <c r="D50" s="234"/>
      <c r="E50" s="235">
        <v>0.45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128</v>
      </c>
      <c r="AH50" s="214">
        <v>5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71" t="s">
        <v>130</v>
      </c>
      <c r="D51" s="236"/>
      <c r="E51" s="237">
        <v>0.45</v>
      </c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128</v>
      </c>
      <c r="AH51" s="214">
        <v>1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51">
        <v>10</v>
      </c>
      <c r="B52" s="252" t="s">
        <v>161</v>
      </c>
      <c r="C52" s="269" t="s">
        <v>162</v>
      </c>
      <c r="D52" s="253" t="s">
        <v>142</v>
      </c>
      <c r="E52" s="254">
        <v>4.5</v>
      </c>
      <c r="F52" s="255"/>
      <c r="G52" s="256">
        <f>ROUND(E52*F52,2)</f>
        <v>0</v>
      </c>
      <c r="H52" s="255"/>
      <c r="I52" s="256">
        <f>ROUND(E52*H52,2)</f>
        <v>0</v>
      </c>
      <c r="J52" s="255"/>
      <c r="K52" s="256">
        <f>ROUND(E52*J52,2)</f>
        <v>0</v>
      </c>
      <c r="L52" s="256">
        <v>21</v>
      </c>
      <c r="M52" s="256">
        <f>G52*(1+L52/100)</f>
        <v>0</v>
      </c>
      <c r="N52" s="256">
        <v>0</v>
      </c>
      <c r="O52" s="256">
        <f>ROUND(E52*N52,2)</f>
        <v>0</v>
      </c>
      <c r="P52" s="256">
        <v>0</v>
      </c>
      <c r="Q52" s="256">
        <f>ROUND(E52*P52,2)</f>
        <v>0</v>
      </c>
      <c r="R52" s="256"/>
      <c r="S52" s="256" t="s">
        <v>124</v>
      </c>
      <c r="T52" s="257" t="s">
        <v>124</v>
      </c>
      <c r="U52" s="233">
        <v>0</v>
      </c>
      <c r="V52" s="233">
        <f>ROUND(E52*U52,2)</f>
        <v>0</v>
      </c>
      <c r="W52" s="233"/>
      <c r="X52" s="233" t="s">
        <v>125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148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70" t="s">
        <v>163</v>
      </c>
      <c r="D53" s="234"/>
      <c r="E53" s="235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128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70" t="s">
        <v>164</v>
      </c>
      <c r="D54" s="234"/>
      <c r="E54" s="235">
        <v>0.45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128</v>
      </c>
      <c r="AH54" s="214">
        <v>5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71" t="s">
        <v>130</v>
      </c>
      <c r="D55" s="236"/>
      <c r="E55" s="237">
        <v>0.45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128</v>
      </c>
      <c r="AH55" s="214">
        <v>1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73" t="s">
        <v>165</v>
      </c>
      <c r="D56" s="238"/>
      <c r="E56" s="239">
        <v>4.05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128</v>
      </c>
      <c r="AH56" s="214">
        <v>4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51">
        <v>11</v>
      </c>
      <c r="B57" s="252" t="s">
        <v>166</v>
      </c>
      <c r="C57" s="269" t="s">
        <v>167</v>
      </c>
      <c r="D57" s="253" t="s">
        <v>142</v>
      </c>
      <c r="E57" s="254">
        <v>0.45</v>
      </c>
      <c r="F57" s="255"/>
      <c r="G57" s="256">
        <f>ROUND(E57*F57,2)</f>
        <v>0</v>
      </c>
      <c r="H57" s="255"/>
      <c r="I57" s="256">
        <f>ROUND(E57*H57,2)</f>
        <v>0</v>
      </c>
      <c r="J57" s="255"/>
      <c r="K57" s="256">
        <f>ROUND(E57*J57,2)</f>
        <v>0</v>
      </c>
      <c r="L57" s="256">
        <v>21</v>
      </c>
      <c r="M57" s="256">
        <f>G57*(1+L57/100)</f>
        <v>0</v>
      </c>
      <c r="N57" s="256">
        <v>0</v>
      </c>
      <c r="O57" s="256">
        <f>ROUND(E57*N57,2)</f>
        <v>0</v>
      </c>
      <c r="P57" s="256">
        <v>0</v>
      </c>
      <c r="Q57" s="256">
        <f>ROUND(E57*P57,2)</f>
        <v>0</v>
      </c>
      <c r="R57" s="256"/>
      <c r="S57" s="256" t="s">
        <v>124</v>
      </c>
      <c r="T57" s="257" t="s">
        <v>124</v>
      </c>
      <c r="U57" s="233">
        <v>0</v>
      </c>
      <c r="V57" s="233">
        <f>ROUND(E57*U57,2)</f>
        <v>0</v>
      </c>
      <c r="W57" s="233"/>
      <c r="X57" s="233" t="s">
        <v>125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148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70" t="s">
        <v>163</v>
      </c>
      <c r="D58" s="234"/>
      <c r="E58" s="235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128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70" t="s">
        <v>164</v>
      </c>
      <c r="D59" s="234"/>
      <c r="E59" s="235">
        <v>0.45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128</v>
      </c>
      <c r="AH59" s="214">
        <v>5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71" t="s">
        <v>130</v>
      </c>
      <c r="D60" s="236"/>
      <c r="E60" s="237">
        <v>0.45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128</v>
      </c>
      <c r="AH60" s="214">
        <v>1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51">
        <v>12</v>
      </c>
      <c r="B61" s="252" t="s">
        <v>168</v>
      </c>
      <c r="C61" s="269" t="s">
        <v>169</v>
      </c>
      <c r="D61" s="253" t="s">
        <v>142</v>
      </c>
      <c r="E61" s="254">
        <v>0.09</v>
      </c>
      <c r="F61" s="255"/>
      <c r="G61" s="256">
        <f>ROUND(E61*F61,2)</f>
        <v>0</v>
      </c>
      <c r="H61" s="255"/>
      <c r="I61" s="256">
        <f>ROUND(E61*H61,2)</f>
        <v>0</v>
      </c>
      <c r="J61" s="255"/>
      <c r="K61" s="256">
        <f>ROUND(E61*J61,2)</f>
        <v>0</v>
      </c>
      <c r="L61" s="256">
        <v>21</v>
      </c>
      <c r="M61" s="256">
        <f>G61*(1+L61/100)</f>
        <v>0</v>
      </c>
      <c r="N61" s="256">
        <v>0</v>
      </c>
      <c r="O61" s="256">
        <f>ROUND(E61*N61,2)</f>
        <v>0</v>
      </c>
      <c r="P61" s="256">
        <v>0</v>
      </c>
      <c r="Q61" s="256">
        <f>ROUND(E61*P61,2)</f>
        <v>0</v>
      </c>
      <c r="R61" s="256"/>
      <c r="S61" s="256" t="s">
        <v>124</v>
      </c>
      <c r="T61" s="257" t="s">
        <v>124</v>
      </c>
      <c r="U61" s="233">
        <v>0.20200000000000001</v>
      </c>
      <c r="V61" s="233">
        <f>ROUND(E61*U61,2)</f>
        <v>0.02</v>
      </c>
      <c r="W61" s="233"/>
      <c r="X61" s="233" t="s">
        <v>125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148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72" t="s">
        <v>170</v>
      </c>
      <c r="D62" s="259"/>
      <c r="E62" s="259"/>
      <c r="F62" s="259"/>
      <c r="G62" s="259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158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70" t="s">
        <v>171</v>
      </c>
      <c r="D63" s="234"/>
      <c r="E63" s="235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128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70" t="s">
        <v>172</v>
      </c>
      <c r="D64" s="234"/>
      <c r="E64" s="235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128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70" t="s">
        <v>173</v>
      </c>
      <c r="D65" s="234"/>
      <c r="E65" s="235">
        <v>0.09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128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71" t="s">
        <v>130</v>
      </c>
      <c r="D66" s="236"/>
      <c r="E66" s="237">
        <v>0.09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128</v>
      </c>
      <c r="AH66" s="214">
        <v>1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51">
        <v>13</v>
      </c>
      <c r="B67" s="252" t="s">
        <v>174</v>
      </c>
      <c r="C67" s="269" t="s">
        <v>175</v>
      </c>
      <c r="D67" s="253" t="s">
        <v>176</v>
      </c>
      <c r="E67" s="254">
        <v>0.1782</v>
      </c>
      <c r="F67" s="255"/>
      <c r="G67" s="256">
        <f>ROUND(E67*F67,2)</f>
        <v>0</v>
      </c>
      <c r="H67" s="255"/>
      <c r="I67" s="256">
        <f>ROUND(E67*H67,2)</f>
        <v>0</v>
      </c>
      <c r="J67" s="255"/>
      <c r="K67" s="256">
        <f>ROUND(E67*J67,2)</f>
        <v>0</v>
      </c>
      <c r="L67" s="256">
        <v>21</v>
      </c>
      <c r="M67" s="256">
        <f>G67*(1+L67/100)</f>
        <v>0</v>
      </c>
      <c r="N67" s="256">
        <v>1</v>
      </c>
      <c r="O67" s="256">
        <f>ROUND(E67*N67,2)</f>
        <v>0.18</v>
      </c>
      <c r="P67" s="256">
        <v>0</v>
      </c>
      <c r="Q67" s="256">
        <f>ROUND(E67*P67,2)</f>
        <v>0</v>
      </c>
      <c r="R67" s="256" t="s">
        <v>177</v>
      </c>
      <c r="S67" s="256" t="s">
        <v>124</v>
      </c>
      <c r="T67" s="257" t="s">
        <v>124</v>
      </c>
      <c r="U67" s="233">
        <v>0</v>
      </c>
      <c r="V67" s="233">
        <f>ROUND(E67*U67,2)</f>
        <v>0</v>
      </c>
      <c r="W67" s="233"/>
      <c r="X67" s="233" t="s">
        <v>178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179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74" t="s">
        <v>180</v>
      </c>
      <c r="D68" s="240"/>
      <c r="E68" s="241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128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75" t="s">
        <v>181</v>
      </c>
      <c r="D69" s="240"/>
      <c r="E69" s="241"/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128</v>
      </c>
      <c r="AH69" s="214">
        <v>2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75" t="s">
        <v>182</v>
      </c>
      <c r="D70" s="240"/>
      <c r="E70" s="241"/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128</v>
      </c>
      <c r="AH70" s="214">
        <v>2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75" t="s">
        <v>183</v>
      </c>
      <c r="D71" s="240"/>
      <c r="E71" s="241">
        <v>0.09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128</v>
      </c>
      <c r="AH71" s="214">
        <v>2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76" t="s">
        <v>184</v>
      </c>
      <c r="D72" s="242"/>
      <c r="E72" s="243">
        <v>0.09</v>
      </c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4"/>
      <c r="Z72" s="214"/>
      <c r="AA72" s="214"/>
      <c r="AB72" s="214"/>
      <c r="AC72" s="214"/>
      <c r="AD72" s="214"/>
      <c r="AE72" s="214"/>
      <c r="AF72" s="214"/>
      <c r="AG72" s="214" t="s">
        <v>128</v>
      </c>
      <c r="AH72" s="214">
        <v>3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74" t="s">
        <v>185</v>
      </c>
      <c r="D73" s="240"/>
      <c r="E73" s="241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128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70" t="s">
        <v>186</v>
      </c>
      <c r="D74" s="234"/>
      <c r="E74" s="235">
        <v>0.16200000000000001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128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71" t="s">
        <v>130</v>
      </c>
      <c r="D75" s="236"/>
      <c r="E75" s="237">
        <v>0.16200000000000001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128</v>
      </c>
      <c r="AH75" s="214">
        <v>1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73" t="s">
        <v>187</v>
      </c>
      <c r="D76" s="238"/>
      <c r="E76" s="239">
        <v>1.6199999999999999E-2</v>
      </c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128</v>
      </c>
      <c r="AH76" s="214">
        <v>4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51">
        <v>14</v>
      </c>
      <c r="B77" s="252" t="s">
        <v>188</v>
      </c>
      <c r="C77" s="269" t="s">
        <v>189</v>
      </c>
      <c r="D77" s="253" t="s">
        <v>123</v>
      </c>
      <c r="E77" s="254">
        <v>0.99</v>
      </c>
      <c r="F77" s="255"/>
      <c r="G77" s="256">
        <f>ROUND(E77*F77,2)</f>
        <v>0</v>
      </c>
      <c r="H77" s="255"/>
      <c r="I77" s="256">
        <f>ROUND(E77*H77,2)</f>
        <v>0</v>
      </c>
      <c r="J77" s="255"/>
      <c r="K77" s="256">
        <f>ROUND(E77*J77,2)</f>
        <v>0</v>
      </c>
      <c r="L77" s="256">
        <v>21</v>
      </c>
      <c r="M77" s="256">
        <f>G77*(1+L77/100)</f>
        <v>0</v>
      </c>
      <c r="N77" s="256">
        <v>0</v>
      </c>
      <c r="O77" s="256">
        <f>ROUND(E77*N77,2)</f>
        <v>0</v>
      </c>
      <c r="P77" s="256">
        <v>0</v>
      </c>
      <c r="Q77" s="256">
        <f>ROUND(E77*P77,2)</f>
        <v>0</v>
      </c>
      <c r="R77" s="256"/>
      <c r="S77" s="256" t="s">
        <v>124</v>
      </c>
      <c r="T77" s="257" t="s">
        <v>124</v>
      </c>
      <c r="U77" s="233">
        <v>1.7999999999999999E-2</v>
      </c>
      <c r="V77" s="233">
        <f>ROUND(E77*U77,2)</f>
        <v>0.02</v>
      </c>
      <c r="W77" s="233"/>
      <c r="X77" s="233" t="s">
        <v>125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126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70" t="s">
        <v>127</v>
      </c>
      <c r="D78" s="234"/>
      <c r="E78" s="235"/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128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31"/>
      <c r="B79" s="232"/>
      <c r="C79" s="270" t="s">
        <v>129</v>
      </c>
      <c r="D79" s="234"/>
      <c r="E79" s="235">
        <v>0.9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128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71" t="s">
        <v>130</v>
      </c>
      <c r="D80" s="236"/>
      <c r="E80" s="237">
        <v>0.9</v>
      </c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128</v>
      </c>
      <c r="AH80" s="214">
        <v>1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73" t="s">
        <v>190</v>
      </c>
      <c r="D81" s="238"/>
      <c r="E81" s="239">
        <v>0.09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128</v>
      </c>
      <c r="AH81" s="214">
        <v>4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x14ac:dyDescent="0.2">
      <c r="A82" s="245" t="s">
        <v>119</v>
      </c>
      <c r="B82" s="246" t="s">
        <v>73</v>
      </c>
      <c r="C82" s="268" t="s">
        <v>74</v>
      </c>
      <c r="D82" s="247"/>
      <c r="E82" s="248"/>
      <c r="F82" s="249"/>
      <c r="G82" s="249">
        <f>SUMIF(AG83:AG96,"&lt;&gt;NOR",G83:G96)</f>
        <v>0</v>
      </c>
      <c r="H82" s="249"/>
      <c r="I82" s="249">
        <f>SUM(I83:I96)</f>
        <v>0</v>
      </c>
      <c r="J82" s="249"/>
      <c r="K82" s="249">
        <f>SUM(K83:K96)</f>
        <v>0</v>
      </c>
      <c r="L82" s="249"/>
      <c r="M82" s="249">
        <f>SUM(M83:M96)</f>
        <v>0</v>
      </c>
      <c r="N82" s="249"/>
      <c r="O82" s="249">
        <f>SUM(O83:O96)</f>
        <v>1.86</v>
      </c>
      <c r="P82" s="249"/>
      <c r="Q82" s="249">
        <f>SUM(Q83:Q96)</f>
        <v>0</v>
      </c>
      <c r="R82" s="249"/>
      <c r="S82" s="249"/>
      <c r="T82" s="250"/>
      <c r="U82" s="244"/>
      <c r="V82" s="244">
        <f>SUM(V83:V96)</f>
        <v>3.9399999999999995</v>
      </c>
      <c r="W82" s="244"/>
      <c r="X82" s="244"/>
      <c r="AG82" t="s">
        <v>120</v>
      </c>
    </row>
    <row r="83" spans="1:60" outlineLevel="1" x14ac:dyDescent="0.2">
      <c r="A83" s="251">
        <v>15</v>
      </c>
      <c r="B83" s="252" t="s">
        <v>191</v>
      </c>
      <c r="C83" s="269" t="s">
        <v>192</v>
      </c>
      <c r="D83" s="253" t="s">
        <v>193</v>
      </c>
      <c r="E83" s="254">
        <v>6</v>
      </c>
      <c r="F83" s="255"/>
      <c r="G83" s="256">
        <f>ROUND(E83*F83,2)</f>
        <v>0</v>
      </c>
      <c r="H83" s="255"/>
      <c r="I83" s="256">
        <f>ROUND(E83*H83,2)</f>
        <v>0</v>
      </c>
      <c r="J83" s="255"/>
      <c r="K83" s="256">
        <f>ROUND(E83*J83,2)</f>
        <v>0</v>
      </c>
      <c r="L83" s="256">
        <v>21</v>
      </c>
      <c r="M83" s="256">
        <f>G83*(1+L83/100)</f>
        <v>0</v>
      </c>
      <c r="N83" s="256">
        <v>1.6299999999999999E-3</v>
      </c>
      <c r="O83" s="256">
        <f>ROUND(E83*N83,2)</f>
        <v>0.01</v>
      </c>
      <c r="P83" s="256">
        <v>0</v>
      </c>
      <c r="Q83" s="256">
        <f>ROUND(E83*P83,2)</f>
        <v>0</v>
      </c>
      <c r="R83" s="256"/>
      <c r="S83" s="256" t="s">
        <v>124</v>
      </c>
      <c r="T83" s="257" t="s">
        <v>124</v>
      </c>
      <c r="U83" s="233">
        <v>0.4</v>
      </c>
      <c r="V83" s="233">
        <f>ROUND(E83*U83,2)</f>
        <v>2.4</v>
      </c>
      <c r="W83" s="233"/>
      <c r="X83" s="233" t="s">
        <v>125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148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70" t="s">
        <v>194</v>
      </c>
      <c r="D84" s="234"/>
      <c r="E84" s="235">
        <v>6</v>
      </c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128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51">
        <v>16</v>
      </c>
      <c r="B85" s="252" t="s">
        <v>195</v>
      </c>
      <c r="C85" s="269" t="s">
        <v>196</v>
      </c>
      <c r="D85" s="253" t="s">
        <v>142</v>
      </c>
      <c r="E85" s="254">
        <v>0.72</v>
      </c>
      <c r="F85" s="255"/>
      <c r="G85" s="256">
        <f>ROUND(E85*F85,2)</f>
        <v>0</v>
      </c>
      <c r="H85" s="255"/>
      <c r="I85" s="256">
        <f>ROUND(E85*H85,2)</f>
        <v>0</v>
      </c>
      <c r="J85" s="255"/>
      <c r="K85" s="256">
        <f>ROUND(E85*J85,2)</f>
        <v>0</v>
      </c>
      <c r="L85" s="256">
        <v>21</v>
      </c>
      <c r="M85" s="256">
        <f>G85*(1+L85/100)</f>
        <v>0</v>
      </c>
      <c r="N85" s="256">
        <v>2.5249999999999999</v>
      </c>
      <c r="O85" s="256">
        <f>ROUND(E85*N85,2)</f>
        <v>1.82</v>
      </c>
      <c r="P85" s="256">
        <v>0</v>
      </c>
      <c r="Q85" s="256">
        <f>ROUND(E85*P85,2)</f>
        <v>0</v>
      </c>
      <c r="R85" s="256"/>
      <c r="S85" s="256" t="s">
        <v>124</v>
      </c>
      <c r="T85" s="257" t="s">
        <v>197</v>
      </c>
      <c r="U85" s="233">
        <v>0.47699999999999998</v>
      </c>
      <c r="V85" s="233">
        <f>ROUND(E85*U85,2)</f>
        <v>0.34</v>
      </c>
      <c r="W85" s="233"/>
      <c r="X85" s="233" t="s">
        <v>125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148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72" t="s">
        <v>198</v>
      </c>
      <c r="D86" s="259"/>
      <c r="E86" s="259"/>
      <c r="F86" s="259"/>
      <c r="G86" s="259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158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70" t="s">
        <v>199</v>
      </c>
      <c r="D87" s="234"/>
      <c r="E87" s="235"/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128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70" t="s">
        <v>200</v>
      </c>
      <c r="D88" s="234"/>
      <c r="E88" s="235">
        <v>0.72</v>
      </c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14"/>
      <c r="Z88" s="214"/>
      <c r="AA88" s="214"/>
      <c r="AB88" s="214"/>
      <c r="AC88" s="214"/>
      <c r="AD88" s="214"/>
      <c r="AE88" s="214"/>
      <c r="AF88" s="214"/>
      <c r="AG88" s="214" t="s">
        <v>128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51">
        <v>17</v>
      </c>
      <c r="B89" s="252" t="s">
        <v>201</v>
      </c>
      <c r="C89" s="269" t="s">
        <v>202</v>
      </c>
      <c r="D89" s="253" t="s">
        <v>123</v>
      </c>
      <c r="E89" s="254">
        <v>0.88</v>
      </c>
      <c r="F89" s="255"/>
      <c r="G89" s="256">
        <f>ROUND(E89*F89,2)</f>
        <v>0</v>
      </c>
      <c r="H89" s="255"/>
      <c r="I89" s="256">
        <f>ROUND(E89*H89,2)</f>
        <v>0</v>
      </c>
      <c r="J89" s="255"/>
      <c r="K89" s="256">
        <f>ROUND(E89*J89,2)</f>
        <v>0</v>
      </c>
      <c r="L89" s="256">
        <v>21</v>
      </c>
      <c r="M89" s="256">
        <f>G89*(1+L89/100)</f>
        <v>0</v>
      </c>
      <c r="N89" s="256">
        <v>3.9199999999999999E-2</v>
      </c>
      <c r="O89" s="256">
        <f>ROUND(E89*N89,2)</f>
        <v>0.03</v>
      </c>
      <c r="P89" s="256">
        <v>0</v>
      </c>
      <c r="Q89" s="256">
        <f>ROUND(E89*P89,2)</f>
        <v>0</v>
      </c>
      <c r="R89" s="256"/>
      <c r="S89" s="256" t="s">
        <v>124</v>
      </c>
      <c r="T89" s="257" t="s">
        <v>124</v>
      </c>
      <c r="U89" s="233">
        <v>1.05</v>
      </c>
      <c r="V89" s="233">
        <f>ROUND(E89*U89,2)</f>
        <v>0.92</v>
      </c>
      <c r="W89" s="233"/>
      <c r="X89" s="233" t="s">
        <v>125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148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70" t="s">
        <v>199</v>
      </c>
      <c r="D90" s="234"/>
      <c r="E90" s="235"/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128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ht="22.5" outlineLevel="1" x14ac:dyDescent="0.2">
      <c r="A91" s="231"/>
      <c r="B91" s="232"/>
      <c r="C91" s="270" t="s">
        <v>203</v>
      </c>
      <c r="D91" s="234"/>
      <c r="E91" s="235">
        <v>0.88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128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51">
        <v>18</v>
      </c>
      <c r="B92" s="252" t="s">
        <v>204</v>
      </c>
      <c r="C92" s="269" t="s">
        <v>205</v>
      </c>
      <c r="D92" s="253" t="s">
        <v>123</v>
      </c>
      <c r="E92" s="254">
        <v>0.88</v>
      </c>
      <c r="F92" s="255"/>
      <c r="G92" s="256">
        <f>ROUND(E92*F92,2)</f>
        <v>0</v>
      </c>
      <c r="H92" s="255"/>
      <c r="I92" s="256">
        <f>ROUND(E92*H92,2)</f>
        <v>0</v>
      </c>
      <c r="J92" s="255"/>
      <c r="K92" s="256">
        <f>ROUND(E92*J92,2)</f>
        <v>0</v>
      </c>
      <c r="L92" s="256">
        <v>21</v>
      </c>
      <c r="M92" s="256">
        <f>G92*(1+L92/100)</f>
        <v>0</v>
      </c>
      <c r="N92" s="256">
        <v>0</v>
      </c>
      <c r="O92" s="256">
        <f>ROUND(E92*N92,2)</f>
        <v>0</v>
      </c>
      <c r="P92" s="256">
        <v>0</v>
      </c>
      <c r="Q92" s="256">
        <f>ROUND(E92*P92,2)</f>
        <v>0</v>
      </c>
      <c r="R92" s="256"/>
      <c r="S92" s="256" t="s">
        <v>124</v>
      </c>
      <c r="T92" s="257" t="s">
        <v>124</v>
      </c>
      <c r="U92" s="233">
        <v>0.32</v>
      </c>
      <c r="V92" s="233">
        <f>ROUND(E92*U92,2)</f>
        <v>0.28000000000000003</v>
      </c>
      <c r="W92" s="233"/>
      <c r="X92" s="233" t="s">
        <v>125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148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72" t="s">
        <v>206</v>
      </c>
      <c r="D93" s="259"/>
      <c r="E93" s="259"/>
      <c r="F93" s="259"/>
      <c r="G93" s="259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158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70" t="s">
        <v>207</v>
      </c>
      <c r="D94" s="234"/>
      <c r="E94" s="235"/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128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70" t="s">
        <v>208</v>
      </c>
      <c r="D95" s="234"/>
      <c r="E95" s="235">
        <v>0.88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128</v>
      </c>
      <c r="AH95" s="214">
        <v>5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71" t="s">
        <v>130</v>
      </c>
      <c r="D96" s="236"/>
      <c r="E96" s="237">
        <v>0.88</v>
      </c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4"/>
      <c r="Z96" s="214"/>
      <c r="AA96" s="214"/>
      <c r="AB96" s="214"/>
      <c r="AC96" s="214"/>
      <c r="AD96" s="214"/>
      <c r="AE96" s="214"/>
      <c r="AF96" s="214"/>
      <c r="AG96" s="214" t="s">
        <v>128</v>
      </c>
      <c r="AH96" s="214">
        <v>1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x14ac:dyDescent="0.2">
      <c r="A97" s="245" t="s">
        <v>119</v>
      </c>
      <c r="B97" s="246" t="s">
        <v>75</v>
      </c>
      <c r="C97" s="268" t="s">
        <v>76</v>
      </c>
      <c r="D97" s="247"/>
      <c r="E97" s="248"/>
      <c r="F97" s="249"/>
      <c r="G97" s="249">
        <f>SUMIF(AG98:AG118,"&lt;&gt;NOR",G98:G118)</f>
        <v>0</v>
      </c>
      <c r="H97" s="249"/>
      <c r="I97" s="249">
        <f>SUM(I98:I118)</f>
        <v>0</v>
      </c>
      <c r="J97" s="249"/>
      <c r="K97" s="249">
        <f>SUM(K98:K118)</f>
        <v>0</v>
      </c>
      <c r="L97" s="249"/>
      <c r="M97" s="249">
        <f>SUM(M98:M118)</f>
        <v>0</v>
      </c>
      <c r="N97" s="249"/>
      <c r="O97" s="249">
        <f>SUM(O98:O118)</f>
        <v>0.61</v>
      </c>
      <c r="P97" s="249"/>
      <c r="Q97" s="249">
        <f>SUM(Q98:Q118)</f>
        <v>0</v>
      </c>
      <c r="R97" s="249"/>
      <c r="S97" s="249"/>
      <c r="T97" s="250"/>
      <c r="U97" s="244"/>
      <c r="V97" s="244">
        <f>SUM(V98:V118)</f>
        <v>3.19</v>
      </c>
      <c r="W97" s="244"/>
      <c r="X97" s="244"/>
      <c r="AG97" t="s">
        <v>120</v>
      </c>
    </row>
    <row r="98" spans="1:60" outlineLevel="1" x14ac:dyDescent="0.2">
      <c r="A98" s="251">
        <v>19</v>
      </c>
      <c r="B98" s="252" t="s">
        <v>209</v>
      </c>
      <c r="C98" s="269" t="s">
        <v>210</v>
      </c>
      <c r="D98" s="253" t="s">
        <v>123</v>
      </c>
      <c r="E98" s="254">
        <v>0.66</v>
      </c>
      <c r="F98" s="255"/>
      <c r="G98" s="256">
        <f>ROUND(E98*F98,2)</f>
        <v>0</v>
      </c>
      <c r="H98" s="255"/>
      <c r="I98" s="256">
        <f>ROUND(E98*H98,2)</f>
        <v>0</v>
      </c>
      <c r="J98" s="255"/>
      <c r="K98" s="256">
        <f>ROUND(E98*J98,2)</f>
        <v>0</v>
      </c>
      <c r="L98" s="256">
        <v>21</v>
      </c>
      <c r="M98" s="256">
        <f>G98*(1+L98/100)</f>
        <v>0</v>
      </c>
      <c r="N98" s="256">
        <v>7.3899999999999993E-2</v>
      </c>
      <c r="O98" s="256">
        <f>ROUND(E98*N98,2)</f>
        <v>0.05</v>
      </c>
      <c r="P98" s="256">
        <v>0</v>
      </c>
      <c r="Q98" s="256">
        <f>ROUND(E98*P98,2)</f>
        <v>0</v>
      </c>
      <c r="R98" s="256"/>
      <c r="S98" s="256" t="s">
        <v>124</v>
      </c>
      <c r="T98" s="257" t="s">
        <v>124</v>
      </c>
      <c r="U98" s="233">
        <v>0.47799999999999998</v>
      </c>
      <c r="V98" s="233">
        <f>ROUND(E98*U98,2)</f>
        <v>0.32</v>
      </c>
      <c r="W98" s="233"/>
      <c r="X98" s="233" t="s">
        <v>125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126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70" t="s">
        <v>131</v>
      </c>
      <c r="D99" s="234"/>
      <c r="E99" s="235"/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128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70" t="s">
        <v>132</v>
      </c>
      <c r="D100" s="234"/>
      <c r="E100" s="235"/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128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70" t="s">
        <v>133</v>
      </c>
      <c r="D101" s="234"/>
      <c r="E101" s="235"/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128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70" t="s">
        <v>134</v>
      </c>
      <c r="D102" s="234"/>
      <c r="E102" s="235">
        <v>0.66</v>
      </c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128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71" t="s">
        <v>130</v>
      </c>
      <c r="D103" s="236"/>
      <c r="E103" s="237">
        <v>0.66</v>
      </c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128</v>
      </c>
      <c r="AH103" s="214">
        <v>1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51">
        <v>20</v>
      </c>
      <c r="B104" s="252" t="s">
        <v>211</v>
      </c>
      <c r="C104" s="269" t="s">
        <v>212</v>
      </c>
      <c r="D104" s="253" t="s">
        <v>123</v>
      </c>
      <c r="E104" s="254">
        <v>0.66</v>
      </c>
      <c r="F104" s="255"/>
      <c r="G104" s="256">
        <f>ROUND(E104*F104,2)</f>
        <v>0</v>
      </c>
      <c r="H104" s="255"/>
      <c r="I104" s="256">
        <f>ROUND(E104*H104,2)</f>
        <v>0</v>
      </c>
      <c r="J104" s="255"/>
      <c r="K104" s="256">
        <f>ROUND(E104*J104,2)</f>
        <v>0</v>
      </c>
      <c r="L104" s="256">
        <v>21</v>
      </c>
      <c r="M104" s="256">
        <f>G104*(1+L104/100)</f>
        <v>0</v>
      </c>
      <c r="N104" s="256">
        <v>0.40481</v>
      </c>
      <c r="O104" s="256">
        <f>ROUND(E104*N104,2)</f>
        <v>0.27</v>
      </c>
      <c r="P104" s="256">
        <v>0</v>
      </c>
      <c r="Q104" s="256">
        <f>ROUND(E104*P104,2)</f>
        <v>0</v>
      </c>
      <c r="R104" s="256"/>
      <c r="S104" s="256" t="s">
        <v>124</v>
      </c>
      <c r="T104" s="257" t="s">
        <v>124</v>
      </c>
      <c r="U104" s="233">
        <v>1.9E-2</v>
      </c>
      <c r="V104" s="233">
        <f>ROUND(E104*U104,2)</f>
        <v>0.01</v>
      </c>
      <c r="W104" s="233"/>
      <c r="X104" s="233" t="s">
        <v>125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126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70" t="s">
        <v>131</v>
      </c>
      <c r="D105" s="234"/>
      <c r="E105" s="235"/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128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70" t="s">
        <v>132</v>
      </c>
      <c r="D106" s="234"/>
      <c r="E106" s="235"/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  <c r="P106" s="233"/>
      <c r="Q106" s="233"/>
      <c r="R106" s="233"/>
      <c r="S106" s="233"/>
      <c r="T106" s="233"/>
      <c r="U106" s="233"/>
      <c r="V106" s="233"/>
      <c r="W106" s="233"/>
      <c r="X106" s="23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128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70" t="s">
        <v>133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128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70" t="s">
        <v>134</v>
      </c>
      <c r="D108" s="234"/>
      <c r="E108" s="235">
        <v>0.66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128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71" t="s">
        <v>130</v>
      </c>
      <c r="D109" s="236"/>
      <c r="E109" s="237">
        <v>0.66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128</v>
      </c>
      <c r="AH109" s="214">
        <v>1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51">
        <v>21</v>
      </c>
      <c r="B110" s="252" t="s">
        <v>213</v>
      </c>
      <c r="C110" s="269" t="s">
        <v>214</v>
      </c>
      <c r="D110" s="253" t="s">
        <v>123</v>
      </c>
      <c r="E110" s="254">
        <v>0.66</v>
      </c>
      <c r="F110" s="255"/>
      <c r="G110" s="256">
        <f>ROUND(E110*F110,2)</f>
        <v>0</v>
      </c>
      <c r="H110" s="255"/>
      <c r="I110" s="256">
        <f>ROUND(E110*H110,2)</f>
        <v>0</v>
      </c>
      <c r="J110" s="255"/>
      <c r="K110" s="256">
        <f>ROUND(E110*J110,2)</f>
        <v>0</v>
      </c>
      <c r="L110" s="256">
        <v>21</v>
      </c>
      <c r="M110" s="256">
        <f>G110*(1+L110/100)</f>
        <v>0</v>
      </c>
      <c r="N110" s="256">
        <v>0.441</v>
      </c>
      <c r="O110" s="256">
        <f>ROUND(E110*N110,2)</f>
        <v>0.28999999999999998</v>
      </c>
      <c r="P110" s="256">
        <v>0</v>
      </c>
      <c r="Q110" s="256">
        <f>ROUND(E110*P110,2)</f>
        <v>0</v>
      </c>
      <c r="R110" s="256"/>
      <c r="S110" s="256" t="s">
        <v>124</v>
      </c>
      <c r="T110" s="257" t="s">
        <v>124</v>
      </c>
      <c r="U110" s="233">
        <v>2.9000000000000001E-2</v>
      </c>
      <c r="V110" s="233">
        <f>ROUND(E110*U110,2)</f>
        <v>0.02</v>
      </c>
      <c r="W110" s="233"/>
      <c r="X110" s="233" t="s">
        <v>125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126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70" t="s">
        <v>131</v>
      </c>
      <c r="D111" s="234"/>
      <c r="E111" s="235"/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3"/>
      <c r="U111" s="233"/>
      <c r="V111" s="233"/>
      <c r="W111" s="233"/>
      <c r="X111" s="23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128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70" t="s">
        <v>132</v>
      </c>
      <c r="D112" s="234"/>
      <c r="E112" s="235"/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128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70" t="s">
        <v>133</v>
      </c>
      <c r="D113" s="234"/>
      <c r="E113" s="235"/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128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1"/>
      <c r="B114" s="232"/>
      <c r="C114" s="270" t="s">
        <v>134</v>
      </c>
      <c r="D114" s="234"/>
      <c r="E114" s="235">
        <v>0.66</v>
      </c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233"/>
      <c r="S114" s="233"/>
      <c r="T114" s="233"/>
      <c r="U114" s="233"/>
      <c r="V114" s="233"/>
      <c r="W114" s="233"/>
      <c r="X114" s="23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128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71" t="s">
        <v>130</v>
      </c>
      <c r="D115" s="236"/>
      <c r="E115" s="237">
        <v>0.66</v>
      </c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128</v>
      </c>
      <c r="AH115" s="214">
        <v>1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51">
        <v>22</v>
      </c>
      <c r="B116" s="252" t="s">
        <v>215</v>
      </c>
      <c r="C116" s="269" t="s">
        <v>216</v>
      </c>
      <c r="D116" s="253" t="s">
        <v>217</v>
      </c>
      <c r="E116" s="254">
        <v>6.6</v>
      </c>
      <c r="F116" s="255"/>
      <c r="G116" s="256">
        <f>ROUND(E116*F116,2)</f>
        <v>0</v>
      </c>
      <c r="H116" s="255"/>
      <c r="I116" s="256">
        <f>ROUND(E116*H116,2)</f>
        <v>0</v>
      </c>
      <c r="J116" s="255"/>
      <c r="K116" s="256">
        <f>ROUND(E116*J116,2)</f>
        <v>0</v>
      </c>
      <c r="L116" s="256">
        <v>21</v>
      </c>
      <c r="M116" s="256">
        <f>G116*(1+L116/100)</f>
        <v>0</v>
      </c>
      <c r="N116" s="256">
        <v>3.6000000000000002E-4</v>
      </c>
      <c r="O116" s="256">
        <f>ROUND(E116*N116,2)</f>
        <v>0</v>
      </c>
      <c r="P116" s="256">
        <v>0</v>
      </c>
      <c r="Q116" s="256">
        <f>ROUND(E116*P116,2)</f>
        <v>0</v>
      </c>
      <c r="R116" s="256"/>
      <c r="S116" s="256" t="s">
        <v>124</v>
      </c>
      <c r="T116" s="257" t="s">
        <v>124</v>
      </c>
      <c r="U116" s="233">
        <v>0.43</v>
      </c>
      <c r="V116" s="233">
        <f>ROUND(E116*U116,2)</f>
        <v>2.84</v>
      </c>
      <c r="W116" s="233"/>
      <c r="X116" s="233" t="s">
        <v>125</v>
      </c>
      <c r="Y116" s="214"/>
      <c r="Z116" s="214"/>
      <c r="AA116" s="214"/>
      <c r="AB116" s="214"/>
      <c r="AC116" s="214"/>
      <c r="AD116" s="214"/>
      <c r="AE116" s="214"/>
      <c r="AF116" s="214"/>
      <c r="AG116" s="214" t="s">
        <v>126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70" t="s">
        <v>133</v>
      </c>
      <c r="D117" s="234"/>
      <c r="E117" s="235"/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128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70" t="s">
        <v>218</v>
      </c>
      <c r="D118" s="234"/>
      <c r="E118" s="235">
        <v>6.6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128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x14ac:dyDescent="0.2">
      <c r="A119" s="245" t="s">
        <v>119</v>
      </c>
      <c r="B119" s="246" t="s">
        <v>77</v>
      </c>
      <c r="C119" s="268" t="s">
        <v>78</v>
      </c>
      <c r="D119" s="247"/>
      <c r="E119" s="248"/>
      <c r="F119" s="249"/>
      <c r="G119" s="249">
        <f>SUMIF(AG120:AG133,"&lt;&gt;NOR",G120:G133)</f>
        <v>0</v>
      </c>
      <c r="H119" s="249"/>
      <c r="I119" s="249">
        <f>SUM(I120:I133)</f>
        <v>0</v>
      </c>
      <c r="J119" s="249"/>
      <c r="K119" s="249">
        <f>SUM(K120:K133)</f>
        <v>0</v>
      </c>
      <c r="L119" s="249"/>
      <c r="M119" s="249">
        <f>SUM(M120:M133)</f>
        <v>0</v>
      </c>
      <c r="N119" s="249"/>
      <c r="O119" s="249">
        <f>SUM(O120:O133)</f>
        <v>0.01</v>
      </c>
      <c r="P119" s="249"/>
      <c r="Q119" s="249">
        <f>SUM(Q120:Q133)</f>
        <v>0</v>
      </c>
      <c r="R119" s="249"/>
      <c r="S119" s="249"/>
      <c r="T119" s="250"/>
      <c r="U119" s="244"/>
      <c r="V119" s="244">
        <f>SUM(V120:V133)</f>
        <v>5.29</v>
      </c>
      <c r="W119" s="244"/>
      <c r="X119" s="244"/>
      <c r="AG119" t="s">
        <v>120</v>
      </c>
    </row>
    <row r="120" spans="1:60" outlineLevel="1" x14ac:dyDescent="0.2">
      <c r="A120" s="251">
        <v>23</v>
      </c>
      <c r="B120" s="252" t="s">
        <v>219</v>
      </c>
      <c r="C120" s="269" t="s">
        <v>220</v>
      </c>
      <c r="D120" s="253" t="s">
        <v>123</v>
      </c>
      <c r="E120" s="254">
        <v>8.1</v>
      </c>
      <c r="F120" s="255"/>
      <c r="G120" s="256">
        <f>ROUND(E120*F120,2)</f>
        <v>0</v>
      </c>
      <c r="H120" s="255"/>
      <c r="I120" s="256">
        <f>ROUND(E120*H120,2)</f>
        <v>0</v>
      </c>
      <c r="J120" s="255"/>
      <c r="K120" s="256">
        <f>ROUND(E120*J120,2)</f>
        <v>0</v>
      </c>
      <c r="L120" s="256">
        <v>21</v>
      </c>
      <c r="M120" s="256">
        <f>G120*(1+L120/100)</f>
        <v>0</v>
      </c>
      <c r="N120" s="256">
        <v>0</v>
      </c>
      <c r="O120" s="256">
        <f>ROUND(E120*N120,2)</f>
        <v>0</v>
      </c>
      <c r="P120" s="256">
        <v>0</v>
      </c>
      <c r="Q120" s="256">
        <f>ROUND(E120*P120,2)</f>
        <v>0</v>
      </c>
      <c r="R120" s="256"/>
      <c r="S120" s="256" t="s">
        <v>124</v>
      </c>
      <c r="T120" s="257" t="s">
        <v>124</v>
      </c>
      <c r="U120" s="233">
        <v>0.125</v>
      </c>
      <c r="V120" s="233">
        <f>ROUND(E120*U120,2)</f>
        <v>1.01</v>
      </c>
      <c r="W120" s="233"/>
      <c r="X120" s="233" t="s">
        <v>125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126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70" t="s">
        <v>221</v>
      </c>
      <c r="D121" s="234"/>
      <c r="E121" s="235"/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128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70" t="s">
        <v>222</v>
      </c>
      <c r="D122" s="234"/>
      <c r="E122" s="235">
        <v>8.1</v>
      </c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128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51">
        <v>24</v>
      </c>
      <c r="B123" s="252" t="s">
        <v>223</v>
      </c>
      <c r="C123" s="269" t="s">
        <v>224</v>
      </c>
      <c r="D123" s="253" t="s">
        <v>123</v>
      </c>
      <c r="E123" s="254">
        <v>8.1</v>
      </c>
      <c r="F123" s="255"/>
      <c r="G123" s="256">
        <f>ROUND(E123*F123,2)</f>
        <v>0</v>
      </c>
      <c r="H123" s="255"/>
      <c r="I123" s="256">
        <f>ROUND(E123*H123,2)</f>
        <v>0</v>
      </c>
      <c r="J123" s="255"/>
      <c r="K123" s="256">
        <f>ROUND(E123*J123,2)</f>
        <v>0</v>
      </c>
      <c r="L123" s="256">
        <v>21</v>
      </c>
      <c r="M123" s="256">
        <f>G123*(1+L123/100)</f>
        <v>0</v>
      </c>
      <c r="N123" s="256">
        <v>7.6000000000000004E-4</v>
      </c>
      <c r="O123" s="256">
        <f>ROUND(E123*N123,2)</f>
        <v>0.01</v>
      </c>
      <c r="P123" s="256">
        <v>0</v>
      </c>
      <c r="Q123" s="256">
        <f>ROUND(E123*P123,2)</f>
        <v>0</v>
      </c>
      <c r="R123" s="256"/>
      <c r="S123" s="256" t="s">
        <v>124</v>
      </c>
      <c r="T123" s="257" t="s">
        <v>124</v>
      </c>
      <c r="U123" s="233">
        <v>0.311</v>
      </c>
      <c r="V123" s="233">
        <f>ROUND(E123*U123,2)</f>
        <v>2.52</v>
      </c>
      <c r="W123" s="233"/>
      <c r="X123" s="233" t="s">
        <v>125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126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70" t="s">
        <v>221</v>
      </c>
      <c r="D124" s="234"/>
      <c r="E124" s="235"/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128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70" t="s">
        <v>222</v>
      </c>
      <c r="D125" s="234"/>
      <c r="E125" s="235">
        <v>8.1</v>
      </c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128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51">
        <v>25</v>
      </c>
      <c r="B126" s="252" t="s">
        <v>225</v>
      </c>
      <c r="C126" s="269" t="s">
        <v>226</v>
      </c>
      <c r="D126" s="253" t="s">
        <v>217</v>
      </c>
      <c r="E126" s="254">
        <v>51.75</v>
      </c>
      <c r="F126" s="255"/>
      <c r="G126" s="256">
        <f>ROUND(E126*F126,2)</f>
        <v>0</v>
      </c>
      <c r="H126" s="255"/>
      <c r="I126" s="256">
        <f>ROUND(E126*H126,2)</f>
        <v>0</v>
      </c>
      <c r="J126" s="255"/>
      <c r="K126" s="256">
        <f>ROUND(E126*J126,2)</f>
        <v>0</v>
      </c>
      <c r="L126" s="256">
        <v>21</v>
      </c>
      <c r="M126" s="256">
        <f>G126*(1+L126/100)</f>
        <v>0</v>
      </c>
      <c r="N126" s="256">
        <v>0</v>
      </c>
      <c r="O126" s="256">
        <f>ROUND(E126*N126,2)</f>
        <v>0</v>
      </c>
      <c r="P126" s="256">
        <v>0</v>
      </c>
      <c r="Q126" s="256">
        <f>ROUND(E126*P126,2)</f>
        <v>0</v>
      </c>
      <c r="R126" s="256"/>
      <c r="S126" s="256" t="s">
        <v>124</v>
      </c>
      <c r="T126" s="257" t="s">
        <v>227</v>
      </c>
      <c r="U126" s="233">
        <v>1.2E-2</v>
      </c>
      <c r="V126" s="233">
        <f>ROUND(E126*U126,2)</f>
        <v>0.62</v>
      </c>
      <c r="W126" s="233"/>
      <c r="X126" s="233" t="s">
        <v>125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126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70" t="s">
        <v>221</v>
      </c>
      <c r="D127" s="234"/>
      <c r="E127" s="235"/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128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70" t="s">
        <v>228</v>
      </c>
      <c r="D128" s="234"/>
      <c r="E128" s="235">
        <v>36.75</v>
      </c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  <c r="P128" s="233"/>
      <c r="Q128" s="233"/>
      <c r="R128" s="233"/>
      <c r="S128" s="233"/>
      <c r="T128" s="233"/>
      <c r="U128" s="233"/>
      <c r="V128" s="233"/>
      <c r="W128" s="233"/>
      <c r="X128" s="23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128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70" t="s">
        <v>229</v>
      </c>
      <c r="D129" s="234"/>
      <c r="E129" s="235">
        <v>15</v>
      </c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128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51">
        <v>26</v>
      </c>
      <c r="B130" s="252" t="s">
        <v>230</v>
      </c>
      <c r="C130" s="269" t="s">
        <v>231</v>
      </c>
      <c r="D130" s="253" t="s">
        <v>217</v>
      </c>
      <c r="E130" s="254">
        <v>51.75</v>
      </c>
      <c r="F130" s="255"/>
      <c r="G130" s="256">
        <f>ROUND(E130*F130,2)</f>
        <v>0</v>
      </c>
      <c r="H130" s="255"/>
      <c r="I130" s="256">
        <f>ROUND(E130*H130,2)</f>
        <v>0</v>
      </c>
      <c r="J130" s="255"/>
      <c r="K130" s="256">
        <f>ROUND(E130*J130,2)</f>
        <v>0</v>
      </c>
      <c r="L130" s="256">
        <v>21</v>
      </c>
      <c r="M130" s="256">
        <f>G130*(1+L130/100)</f>
        <v>0</v>
      </c>
      <c r="N130" s="256">
        <v>9.0000000000000006E-5</v>
      </c>
      <c r="O130" s="256">
        <f>ROUND(E130*N130,2)</f>
        <v>0</v>
      </c>
      <c r="P130" s="256">
        <v>0</v>
      </c>
      <c r="Q130" s="256">
        <f>ROUND(E130*P130,2)</f>
        <v>0</v>
      </c>
      <c r="R130" s="256"/>
      <c r="S130" s="256" t="s">
        <v>124</v>
      </c>
      <c r="T130" s="257" t="s">
        <v>227</v>
      </c>
      <c r="U130" s="233">
        <v>2.1999999999999999E-2</v>
      </c>
      <c r="V130" s="233">
        <f>ROUND(E130*U130,2)</f>
        <v>1.1399999999999999</v>
      </c>
      <c r="W130" s="233"/>
      <c r="X130" s="233" t="s">
        <v>125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126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70" t="s">
        <v>221</v>
      </c>
      <c r="D131" s="234"/>
      <c r="E131" s="235"/>
      <c r="F131" s="233"/>
      <c r="G131" s="233"/>
      <c r="H131" s="233"/>
      <c r="I131" s="233"/>
      <c r="J131" s="233"/>
      <c r="K131" s="233"/>
      <c r="L131" s="233"/>
      <c r="M131" s="233"/>
      <c r="N131" s="233"/>
      <c r="O131" s="233"/>
      <c r="P131" s="233"/>
      <c r="Q131" s="233"/>
      <c r="R131" s="233"/>
      <c r="S131" s="233"/>
      <c r="T131" s="233"/>
      <c r="U131" s="233"/>
      <c r="V131" s="233"/>
      <c r="W131" s="233"/>
      <c r="X131" s="23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128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70" t="s">
        <v>228</v>
      </c>
      <c r="D132" s="234"/>
      <c r="E132" s="235">
        <v>36.75</v>
      </c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128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70" t="s">
        <v>229</v>
      </c>
      <c r="D133" s="234"/>
      <c r="E133" s="235">
        <v>15</v>
      </c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  <c r="P133" s="233"/>
      <c r="Q133" s="233"/>
      <c r="R133" s="233"/>
      <c r="S133" s="233"/>
      <c r="T133" s="233"/>
      <c r="U133" s="233"/>
      <c r="V133" s="233"/>
      <c r="W133" s="233"/>
      <c r="X133" s="23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128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25.5" x14ac:dyDescent="0.2">
      <c r="A134" s="245" t="s">
        <v>119</v>
      </c>
      <c r="B134" s="246" t="s">
        <v>79</v>
      </c>
      <c r="C134" s="268" t="s">
        <v>80</v>
      </c>
      <c r="D134" s="247"/>
      <c r="E134" s="248"/>
      <c r="F134" s="249"/>
      <c r="G134" s="249">
        <f>SUMIF(AG135:AG137,"&lt;&gt;NOR",G135:G137)</f>
        <v>0</v>
      </c>
      <c r="H134" s="249"/>
      <c r="I134" s="249">
        <f>SUM(I135:I137)</f>
        <v>0</v>
      </c>
      <c r="J134" s="249"/>
      <c r="K134" s="249">
        <f>SUM(K135:K137)</f>
        <v>0</v>
      </c>
      <c r="L134" s="249"/>
      <c r="M134" s="249">
        <f>SUM(M135:M137)</f>
        <v>0</v>
      </c>
      <c r="N134" s="249"/>
      <c r="O134" s="249">
        <f>SUM(O135:O137)</f>
        <v>0</v>
      </c>
      <c r="P134" s="249"/>
      <c r="Q134" s="249">
        <f>SUM(Q135:Q137)</f>
        <v>0</v>
      </c>
      <c r="R134" s="249"/>
      <c r="S134" s="249"/>
      <c r="T134" s="250"/>
      <c r="U134" s="244"/>
      <c r="V134" s="244">
        <f>SUM(V135:V137)</f>
        <v>18.04</v>
      </c>
      <c r="W134" s="244"/>
      <c r="X134" s="244"/>
      <c r="AG134" t="s">
        <v>120</v>
      </c>
    </row>
    <row r="135" spans="1:60" outlineLevel="1" x14ac:dyDescent="0.2">
      <c r="A135" s="251">
        <v>27</v>
      </c>
      <c r="B135" s="252" t="s">
        <v>232</v>
      </c>
      <c r="C135" s="269" t="s">
        <v>233</v>
      </c>
      <c r="D135" s="253" t="s">
        <v>123</v>
      </c>
      <c r="E135" s="254">
        <v>129.75</v>
      </c>
      <c r="F135" s="255"/>
      <c r="G135" s="256">
        <f>ROUND(E135*F135,2)</f>
        <v>0</v>
      </c>
      <c r="H135" s="255"/>
      <c r="I135" s="256">
        <f>ROUND(E135*H135,2)</f>
        <v>0</v>
      </c>
      <c r="J135" s="255"/>
      <c r="K135" s="256">
        <f>ROUND(E135*J135,2)</f>
        <v>0</v>
      </c>
      <c r="L135" s="256">
        <v>21</v>
      </c>
      <c r="M135" s="256">
        <f>G135*(1+L135/100)</f>
        <v>0</v>
      </c>
      <c r="N135" s="256">
        <v>0</v>
      </c>
      <c r="O135" s="256">
        <f>ROUND(E135*N135,2)</f>
        <v>0</v>
      </c>
      <c r="P135" s="256">
        <v>0</v>
      </c>
      <c r="Q135" s="256">
        <f>ROUND(E135*P135,2)</f>
        <v>0</v>
      </c>
      <c r="R135" s="256"/>
      <c r="S135" s="256" t="s">
        <v>124</v>
      </c>
      <c r="T135" s="257" t="s">
        <v>124</v>
      </c>
      <c r="U135" s="233">
        <v>0.13900000000000001</v>
      </c>
      <c r="V135" s="233">
        <f>ROUND(E135*U135,2)</f>
        <v>18.04</v>
      </c>
      <c r="W135" s="233"/>
      <c r="X135" s="233" t="s">
        <v>125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126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2.5" outlineLevel="1" x14ac:dyDescent="0.2">
      <c r="A136" s="231"/>
      <c r="B136" s="232"/>
      <c r="C136" s="272" t="s">
        <v>234</v>
      </c>
      <c r="D136" s="259"/>
      <c r="E136" s="259"/>
      <c r="F136" s="259"/>
      <c r="G136" s="259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158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58" t="str">
        <f>C136</f>
        <v>Položka je určena pro vyčištění ostatních objektů (např. kanálů, zásobníků, kůlen apod.) - vynesení zbytků stavebního rumu, kropení a 2 x zametení podlah, oprášení stěn a výplní otvorů.</v>
      </c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70" t="s">
        <v>235</v>
      </c>
      <c r="D137" s="234"/>
      <c r="E137" s="235">
        <v>129.75</v>
      </c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33"/>
      <c r="W137" s="233"/>
      <c r="X137" s="23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128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x14ac:dyDescent="0.2">
      <c r="A138" s="245" t="s">
        <v>119</v>
      </c>
      <c r="B138" s="246" t="s">
        <v>83</v>
      </c>
      <c r="C138" s="268" t="s">
        <v>84</v>
      </c>
      <c r="D138" s="247"/>
      <c r="E138" s="248"/>
      <c r="F138" s="249"/>
      <c r="G138" s="249">
        <f>SUMIF(AG139:AG139,"&lt;&gt;NOR",G139:G139)</f>
        <v>0</v>
      </c>
      <c r="H138" s="249"/>
      <c r="I138" s="249">
        <f>SUM(I139:I139)</f>
        <v>0</v>
      </c>
      <c r="J138" s="249"/>
      <c r="K138" s="249">
        <f>SUM(K139:K139)</f>
        <v>0</v>
      </c>
      <c r="L138" s="249"/>
      <c r="M138" s="249">
        <f>SUM(M139:M139)</f>
        <v>0</v>
      </c>
      <c r="N138" s="249"/>
      <c r="O138" s="249">
        <f>SUM(O139:O139)</f>
        <v>0</v>
      </c>
      <c r="P138" s="249"/>
      <c r="Q138" s="249">
        <f>SUM(Q139:Q139)</f>
        <v>0</v>
      </c>
      <c r="R138" s="249"/>
      <c r="S138" s="249"/>
      <c r="T138" s="250"/>
      <c r="U138" s="244"/>
      <c r="V138" s="244">
        <f>SUM(V139:V139)</f>
        <v>1.04</v>
      </c>
      <c r="W138" s="244"/>
      <c r="X138" s="244"/>
      <c r="AG138" t="s">
        <v>120</v>
      </c>
    </row>
    <row r="139" spans="1:60" outlineLevel="1" x14ac:dyDescent="0.2">
      <c r="A139" s="260">
        <v>28</v>
      </c>
      <c r="B139" s="261" t="s">
        <v>236</v>
      </c>
      <c r="C139" s="277" t="s">
        <v>237</v>
      </c>
      <c r="D139" s="262" t="s">
        <v>176</v>
      </c>
      <c r="E139" s="263">
        <v>2.6606700000000001</v>
      </c>
      <c r="F139" s="264"/>
      <c r="G139" s="265">
        <f>ROUND(E139*F139,2)</f>
        <v>0</v>
      </c>
      <c r="H139" s="264"/>
      <c r="I139" s="265">
        <f>ROUND(E139*H139,2)</f>
        <v>0</v>
      </c>
      <c r="J139" s="264"/>
      <c r="K139" s="265">
        <f>ROUND(E139*J139,2)</f>
        <v>0</v>
      </c>
      <c r="L139" s="265">
        <v>21</v>
      </c>
      <c r="M139" s="265">
        <f>G139*(1+L139/100)</f>
        <v>0</v>
      </c>
      <c r="N139" s="265">
        <v>0</v>
      </c>
      <c r="O139" s="265">
        <f>ROUND(E139*N139,2)</f>
        <v>0</v>
      </c>
      <c r="P139" s="265">
        <v>0</v>
      </c>
      <c r="Q139" s="265">
        <f>ROUND(E139*P139,2)</f>
        <v>0</v>
      </c>
      <c r="R139" s="265"/>
      <c r="S139" s="265" t="s">
        <v>124</v>
      </c>
      <c r="T139" s="266" t="s">
        <v>124</v>
      </c>
      <c r="U139" s="233">
        <v>0.39</v>
      </c>
      <c r="V139" s="233">
        <f>ROUND(E139*U139,2)</f>
        <v>1.04</v>
      </c>
      <c r="W139" s="233"/>
      <c r="X139" s="233" t="s">
        <v>238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239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x14ac:dyDescent="0.2">
      <c r="A140" s="245" t="s">
        <v>119</v>
      </c>
      <c r="B140" s="246" t="s">
        <v>90</v>
      </c>
      <c r="C140" s="268" t="s">
        <v>91</v>
      </c>
      <c r="D140" s="247"/>
      <c r="E140" s="248"/>
      <c r="F140" s="249"/>
      <c r="G140" s="249">
        <f>SUMIF(AG141:AG148,"&lt;&gt;NOR",G141:G148)</f>
        <v>0</v>
      </c>
      <c r="H140" s="249"/>
      <c r="I140" s="249">
        <f>SUM(I141:I148)</f>
        <v>0</v>
      </c>
      <c r="J140" s="249"/>
      <c r="K140" s="249">
        <f>SUM(K141:K148)</f>
        <v>0</v>
      </c>
      <c r="L140" s="249"/>
      <c r="M140" s="249">
        <f>SUM(M141:M148)</f>
        <v>0</v>
      </c>
      <c r="N140" s="249"/>
      <c r="O140" s="249">
        <f>SUM(O141:O148)</f>
        <v>0</v>
      </c>
      <c r="P140" s="249"/>
      <c r="Q140" s="249">
        <f>SUM(Q141:Q148)</f>
        <v>0</v>
      </c>
      <c r="R140" s="249"/>
      <c r="S140" s="249"/>
      <c r="T140" s="250"/>
      <c r="U140" s="244"/>
      <c r="V140" s="244">
        <f>SUM(V141:V148)</f>
        <v>8.19</v>
      </c>
      <c r="W140" s="244"/>
      <c r="X140" s="244"/>
      <c r="AG140" t="s">
        <v>120</v>
      </c>
    </row>
    <row r="141" spans="1:60" outlineLevel="1" x14ac:dyDescent="0.2">
      <c r="A141" s="251">
        <v>29</v>
      </c>
      <c r="B141" s="252" t="s">
        <v>240</v>
      </c>
      <c r="C141" s="269" t="s">
        <v>241</v>
      </c>
      <c r="D141" s="253" t="s">
        <v>176</v>
      </c>
      <c r="E141" s="254">
        <v>1.7238</v>
      </c>
      <c r="F141" s="255"/>
      <c r="G141" s="256">
        <f>ROUND(E141*F141,2)</f>
        <v>0</v>
      </c>
      <c r="H141" s="255"/>
      <c r="I141" s="256">
        <f>ROUND(E141*H141,2)</f>
        <v>0</v>
      </c>
      <c r="J141" s="255"/>
      <c r="K141" s="256">
        <f>ROUND(E141*J141,2)</f>
        <v>0</v>
      </c>
      <c r="L141" s="256">
        <v>21</v>
      </c>
      <c r="M141" s="256">
        <f>G141*(1+L141/100)</f>
        <v>0</v>
      </c>
      <c r="N141" s="256">
        <v>0</v>
      </c>
      <c r="O141" s="256">
        <f>ROUND(E141*N141,2)</f>
        <v>0</v>
      </c>
      <c r="P141" s="256">
        <v>0</v>
      </c>
      <c r="Q141" s="256">
        <f>ROUND(E141*P141,2)</f>
        <v>0</v>
      </c>
      <c r="R141" s="256"/>
      <c r="S141" s="256" t="s">
        <v>124</v>
      </c>
      <c r="T141" s="257" t="s">
        <v>124</v>
      </c>
      <c r="U141" s="233">
        <v>0.752</v>
      </c>
      <c r="V141" s="233">
        <f>ROUND(E141*U141,2)</f>
        <v>1.3</v>
      </c>
      <c r="W141" s="233"/>
      <c r="X141" s="233" t="s">
        <v>242</v>
      </c>
      <c r="Y141" s="214"/>
      <c r="Z141" s="214"/>
      <c r="AA141" s="214"/>
      <c r="AB141" s="214"/>
      <c r="AC141" s="214"/>
      <c r="AD141" s="214"/>
      <c r="AE141" s="214"/>
      <c r="AF141" s="214"/>
      <c r="AG141" s="214" t="s">
        <v>243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ht="22.5" outlineLevel="1" x14ac:dyDescent="0.2">
      <c r="A142" s="231"/>
      <c r="B142" s="232"/>
      <c r="C142" s="272" t="s">
        <v>244</v>
      </c>
      <c r="D142" s="259"/>
      <c r="E142" s="259"/>
      <c r="F142" s="259"/>
      <c r="G142" s="259"/>
      <c r="H142" s="233"/>
      <c r="I142" s="233"/>
      <c r="J142" s="233"/>
      <c r="K142" s="233"/>
      <c r="L142" s="233"/>
      <c r="M142" s="233"/>
      <c r="N142" s="233"/>
      <c r="O142" s="233"/>
      <c r="P142" s="233"/>
      <c r="Q142" s="233"/>
      <c r="R142" s="233"/>
      <c r="S142" s="233"/>
      <c r="T142" s="233"/>
      <c r="U142" s="233"/>
      <c r="V142" s="233"/>
      <c r="W142" s="233"/>
      <c r="X142" s="23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158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58" t="str">
        <f>C142</f>
        <v>S naložením suti nebo vybouraných hmot do dopravního prostředku a na jejich vyložením, popřípadě přeložením na normální dopravní prostředek.</v>
      </c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60">
        <v>30</v>
      </c>
      <c r="B143" s="261" t="s">
        <v>245</v>
      </c>
      <c r="C143" s="277" t="s">
        <v>246</v>
      </c>
      <c r="D143" s="262" t="s">
        <v>176</v>
      </c>
      <c r="E143" s="263">
        <v>15.514200000000001</v>
      </c>
      <c r="F143" s="264"/>
      <c r="G143" s="265">
        <f>ROUND(E143*F143,2)</f>
        <v>0</v>
      </c>
      <c r="H143" s="264"/>
      <c r="I143" s="265">
        <f>ROUND(E143*H143,2)</f>
        <v>0</v>
      </c>
      <c r="J143" s="264"/>
      <c r="K143" s="265">
        <f>ROUND(E143*J143,2)</f>
        <v>0</v>
      </c>
      <c r="L143" s="265">
        <v>21</v>
      </c>
      <c r="M143" s="265">
        <f>G143*(1+L143/100)</f>
        <v>0</v>
      </c>
      <c r="N143" s="265">
        <v>0</v>
      </c>
      <c r="O143" s="265">
        <f>ROUND(E143*N143,2)</f>
        <v>0</v>
      </c>
      <c r="P143" s="265">
        <v>0</v>
      </c>
      <c r="Q143" s="265">
        <f>ROUND(E143*P143,2)</f>
        <v>0</v>
      </c>
      <c r="R143" s="265"/>
      <c r="S143" s="265" t="s">
        <v>124</v>
      </c>
      <c r="T143" s="266" t="s">
        <v>124</v>
      </c>
      <c r="U143" s="233">
        <v>0.36</v>
      </c>
      <c r="V143" s="233">
        <f>ROUND(E143*U143,2)</f>
        <v>5.59</v>
      </c>
      <c r="W143" s="233"/>
      <c r="X143" s="233" t="s">
        <v>242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243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60">
        <v>31</v>
      </c>
      <c r="B144" s="261" t="s">
        <v>247</v>
      </c>
      <c r="C144" s="277" t="s">
        <v>248</v>
      </c>
      <c r="D144" s="262" t="s">
        <v>176</v>
      </c>
      <c r="E144" s="263">
        <v>1.7238</v>
      </c>
      <c r="F144" s="264"/>
      <c r="G144" s="265">
        <f>ROUND(E144*F144,2)</f>
        <v>0</v>
      </c>
      <c r="H144" s="264"/>
      <c r="I144" s="265">
        <f>ROUND(E144*H144,2)</f>
        <v>0</v>
      </c>
      <c r="J144" s="264"/>
      <c r="K144" s="265">
        <f>ROUND(E144*J144,2)</f>
        <v>0</v>
      </c>
      <c r="L144" s="265">
        <v>21</v>
      </c>
      <c r="M144" s="265">
        <f>G144*(1+L144/100)</f>
        <v>0</v>
      </c>
      <c r="N144" s="265">
        <v>0</v>
      </c>
      <c r="O144" s="265">
        <f>ROUND(E144*N144,2)</f>
        <v>0</v>
      </c>
      <c r="P144" s="265">
        <v>0</v>
      </c>
      <c r="Q144" s="265">
        <f>ROUND(E144*P144,2)</f>
        <v>0</v>
      </c>
      <c r="R144" s="265"/>
      <c r="S144" s="265" t="s">
        <v>124</v>
      </c>
      <c r="T144" s="266" t="s">
        <v>124</v>
      </c>
      <c r="U144" s="233">
        <v>0.26500000000000001</v>
      </c>
      <c r="V144" s="233">
        <f>ROUND(E144*U144,2)</f>
        <v>0.46</v>
      </c>
      <c r="W144" s="233"/>
      <c r="X144" s="233" t="s">
        <v>242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243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51">
        <v>32</v>
      </c>
      <c r="B145" s="252" t="s">
        <v>249</v>
      </c>
      <c r="C145" s="269" t="s">
        <v>250</v>
      </c>
      <c r="D145" s="253" t="s">
        <v>176</v>
      </c>
      <c r="E145" s="254">
        <v>1.7238</v>
      </c>
      <c r="F145" s="255"/>
      <c r="G145" s="256">
        <f>ROUND(E145*F145,2)</f>
        <v>0</v>
      </c>
      <c r="H145" s="255"/>
      <c r="I145" s="256">
        <f>ROUND(E145*H145,2)</f>
        <v>0</v>
      </c>
      <c r="J145" s="255"/>
      <c r="K145" s="256">
        <f>ROUND(E145*J145,2)</f>
        <v>0</v>
      </c>
      <c r="L145" s="256">
        <v>21</v>
      </c>
      <c r="M145" s="256">
        <f>G145*(1+L145/100)</f>
        <v>0</v>
      </c>
      <c r="N145" s="256">
        <v>0</v>
      </c>
      <c r="O145" s="256">
        <f>ROUND(E145*N145,2)</f>
        <v>0</v>
      </c>
      <c r="P145" s="256">
        <v>0</v>
      </c>
      <c r="Q145" s="256">
        <f>ROUND(E145*P145,2)</f>
        <v>0</v>
      </c>
      <c r="R145" s="256"/>
      <c r="S145" s="256" t="s">
        <v>124</v>
      </c>
      <c r="T145" s="257" t="s">
        <v>124</v>
      </c>
      <c r="U145" s="233">
        <v>0.49</v>
      </c>
      <c r="V145" s="233">
        <f>ROUND(E145*U145,2)</f>
        <v>0.84</v>
      </c>
      <c r="W145" s="233"/>
      <c r="X145" s="233" t="s">
        <v>242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243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1"/>
      <c r="B146" s="232"/>
      <c r="C146" s="272" t="s">
        <v>251</v>
      </c>
      <c r="D146" s="259"/>
      <c r="E146" s="259"/>
      <c r="F146" s="259"/>
      <c r="G146" s="259"/>
      <c r="H146" s="233"/>
      <c r="I146" s="233"/>
      <c r="J146" s="233"/>
      <c r="K146" s="233"/>
      <c r="L146" s="233"/>
      <c r="M146" s="233"/>
      <c r="N146" s="233"/>
      <c r="O146" s="233"/>
      <c r="P146" s="233"/>
      <c r="Q146" s="233"/>
      <c r="R146" s="233"/>
      <c r="S146" s="233"/>
      <c r="T146" s="233"/>
      <c r="U146" s="233"/>
      <c r="V146" s="233"/>
      <c r="W146" s="233"/>
      <c r="X146" s="23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158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60">
        <v>33</v>
      </c>
      <c r="B147" s="261" t="s">
        <v>252</v>
      </c>
      <c r="C147" s="277" t="s">
        <v>253</v>
      </c>
      <c r="D147" s="262" t="s">
        <v>176</v>
      </c>
      <c r="E147" s="263">
        <v>32.752200000000002</v>
      </c>
      <c r="F147" s="264"/>
      <c r="G147" s="265">
        <f>ROUND(E147*F147,2)</f>
        <v>0</v>
      </c>
      <c r="H147" s="264"/>
      <c r="I147" s="265">
        <f>ROUND(E147*H147,2)</f>
        <v>0</v>
      </c>
      <c r="J147" s="264"/>
      <c r="K147" s="265">
        <f>ROUND(E147*J147,2)</f>
        <v>0</v>
      </c>
      <c r="L147" s="265">
        <v>21</v>
      </c>
      <c r="M147" s="265">
        <f>G147*(1+L147/100)</f>
        <v>0</v>
      </c>
      <c r="N147" s="265">
        <v>0</v>
      </c>
      <c r="O147" s="265">
        <f>ROUND(E147*N147,2)</f>
        <v>0</v>
      </c>
      <c r="P147" s="265">
        <v>0</v>
      </c>
      <c r="Q147" s="265">
        <f>ROUND(E147*P147,2)</f>
        <v>0</v>
      </c>
      <c r="R147" s="265"/>
      <c r="S147" s="265" t="s">
        <v>124</v>
      </c>
      <c r="T147" s="266" t="s">
        <v>124</v>
      </c>
      <c r="U147" s="233">
        <v>0</v>
      </c>
      <c r="V147" s="233">
        <f>ROUND(E147*U147,2)</f>
        <v>0</v>
      </c>
      <c r="W147" s="233"/>
      <c r="X147" s="233" t="s">
        <v>242</v>
      </c>
      <c r="Y147" s="214"/>
      <c r="Z147" s="214"/>
      <c r="AA147" s="214"/>
      <c r="AB147" s="214"/>
      <c r="AC147" s="214"/>
      <c r="AD147" s="214"/>
      <c r="AE147" s="214"/>
      <c r="AF147" s="214"/>
      <c r="AG147" s="214" t="s">
        <v>243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51">
        <v>34</v>
      </c>
      <c r="B148" s="252" t="s">
        <v>254</v>
      </c>
      <c r="C148" s="269" t="s">
        <v>255</v>
      </c>
      <c r="D148" s="253" t="s">
        <v>176</v>
      </c>
      <c r="E148" s="254">
        <v>1.7238</v>
      </c>
      <c r="F148" s="255"/>
      <c r="G148" s="256">
        <f>ROUND(E148*F148,2)</f>
        <v>0</v>
      </c>
      <c r="H148" s="255"/>
      <c r="I148" s="256">
        <f>ROUND(E148*H148,2)</f>
        <v>0</v>
      </c>
      <c r="J148" s="255"/>
      <c r="K148" s="256">
        <f>ROUND(E148*J148,2)</f>
        <v>0</v>
      </c>
      <c r="L148" s="256">
        <v>21</v>
      </c>
      <c r="M148" s="256">
        <f>G148*(1+L148/100)</f>
        <v>0</v>
      </c>
      <c r="N148" s="256">
        <v>0</v>
      </c>
      <c r="O148" s="256">
        <f>ROUND(E148*N148,2)</f>
        <v>0</v>
      </c>
      <c r="P148" s="256">
        <v>0</v>
      </c>
      <c r="Q148" s="256">
        <f>ROUND(E148*P148,2)</f>
        <v>0</v>
      </c>
      <c r="R148" s="256"/>
      <c r="S148" s="256" t="s">
        <v>124</v>
      </c>
      <c r="T148" s="257" t="s">
        <v>124</v>
      </c>
      <c r="U148" s="233">
        <v>0</v>
      </c>
      <c r="V148" s="233">
        <f>ROUND(E148*U148,2)</f>
        <v>0</v>
      </c>
      <c r="W148" s="233"/>
      <c r="X148" s="233" t="s">
        <v>242</v>
      </c>
      <c r="Y148" s="214"/>
      <c r="Z148" s="214"/>
      <c r="AA148" s="214"/>
      <c r="AB148" s="214"/>
      <c r="AC148" s="214"/>
      <c r="AD148" s="214"/>
      <c r="AE148" s="214"/>
      <c r="AF148" s="214"/>
      <c r="AG148" s="214" t="s">
        <v>243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x14ac:dyDescent="0.2">
      <c r="A149" s="3"/>
      <c r="B149" s="4"/>
      <c r="C149" s="278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E149">
        <v>15</v>
      </c>
      <c r="AF149">
        <v>21</v>
      </c>
      <c r="AG149" t="s">
        <v>106</v>
      </c>
    </row>
    <row r="150" spans="1:60" x14ac:dyDescent="0.2">
      <c r="A150" s="217"/>
      <c r="B150" s="218" t="s">
        <v>31</v>
      </c>
      <c r="C150" s="279"/>
      <c r="D150" s="219"/>
      <c r="E150" s="220"/>
      <c r="F150" s="220"/>
      <c r="G150" s="267">
        <f>G8+G82+G97+G119+G134+G138+G140</f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AE150">
        <f>SUMIF(L7:L148,AE149,G7:G148)</f>
        <v>0</v>
      </c>
      <c r="AF150">
        <f>SUMIF(L7:L148,AF149,G7:G148)</f>
        <v>0</v>
      </c>
      <c r="AG150" t="s">
        <v>256</v>
      </c>
    </row>
    <row r="151" spans="1:60" x14ac:dyDescent="0.2">
      <c r="A151" s="3"/>
      <c r="B151" s="4"/>
      <c r="C151" s="278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60" x14ac:dyDescent="0.2">
      <c r="A152" s="3"/>
      <c r="B152" s="4"/>
      <c r="C152" s="278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60" x14ac:dyDescent="0.2">
      <c r="A153" s="221" t="s">
        <v>257</v>
      </c>
      <c r="B153" s="221"/>
      <c r="C153" s="280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60" x14ac:dyDescent="0.2">
      <c r="A154" s="222"/>
      <c r="B154" s="223"/>
      <c r="C154" s="281"/>
      <c r="D154" s="223"/>
      <c r="E154" s="223"/>
      <c r="F154" s="223"/>
      <c r="G154" s="224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AG154" t="s">
        <v>258</v>
      </c>
    </row>
    <row r="155" spans="1:60" x14ac:dyDescent="0.2">
      <c r="A155" s="225"/>
      <c r="B155" s="226"/>
      <c r="C155" s="282"/>
      <c r="D155" s="226"/>
      <c r="E155" s="226"/>
      <c r="F155" s="226"/>
      <c r="G155" s="227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60" x14ac:dyDescent="0.2">
      <c r="A156" s="225"/>
      <c r="B156" s="226"/>
      <c r="C156" s="282"/>
      <c r="D156" s="226"/>
      <c r="E156" s="226"/>
      <c r="F156" s="226"/>
      <c r="G156" s="227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 x14ac:dyDescent="0.2">
      <c r="A157" s="225"/>
      <c r="B157" s="226"/>
      <c r="C157" s="282"/>
      <c r="D157" s="226"/>
      <c r="E157" s="226"/>
      <c r="F157" s="226"/>
      <c r="G157" s="227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60" x14ac:dyDescent="0.2">
      <c r="A158" s="228"/>
      <c r="B158" s="229"/>
      <c r="C158" s="283"/>
      <c r="D158" s="229"/>
      <c r="E158" s="229"/>
      <c r="F158" s="229"/>
      <c r="G158" s="230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60" x14ac:dyDescent="0.2">
      <c r="A159" s="3"/>
      <c r="B159" s="4"/>
      <c r="C159" s="278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60" x14ac:dyDescent="0.2">
      <c r="C160" s="284"/>
      <c r="D160" s="10"/>
      <c r="AG160" t="s">
        <v>259</v>
      </c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C136:G136"/>
    <mergeCell ref="C142:G142"/>
    <mergeCell ref="C146:G146"/>
    <mergeCell ref="A1:G1"/>
    <mergeCell ref="C2:G2"/>
    <mergeCell ref="C3:G3"/>
    <mergeCell ref="C4:G4"/>
    <mergeCell ref="A153:C153"/>
    <mergeCell ref="A154:G158"/>
    <mergeCell ref="C44:G44"/>
    <mergeCell ref="C62:G62"/>
    <mergeCell ref="C86:G86"/>
    <mergeCell ref="C93:G9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FE25E-C11E-4321-8583-D70BE6209EB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94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95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95</v>
      </c>
      <c r="AG3" t="s">
        <v>96</v>
      </c>
    </row>
    <row r="4" spans="1:60" ht="24.95" customHeight="1" x14ac:dyDescent="0.2">
      <c r="A4" s="204" t="s">
        <v>10</v>
      </c>
      <c r="B4" s="205" t="s">
        <v>56</v>
      </c>
      <c r="C4" s="206" t="s">
        <v>57</v>
      </c>
      <c r="D4" s="207"/>
      <c r="E4" s="207"/>
      <c r="F4" s="207"/>
      <c r="G4" s="208"/>
      <c r="AG4" t="s">
        <v>97</v>
      </c>
    </row>
    <row r="5" spans="1:60" x14ac:dyDescent="0.2">
      <c r="D5" s="10"/>
    </row>
    <row r="6" spans="1:60" ht="38.25" x14ac:dyDescent="0.2">
      <c r="A6" s="210" t="s">
        <v>98</v>
      </c>
      <c r="B6" s="212" t="s">
        <v>99</v>
      </c>
      <c r="C6" s="212" t="s">
        <v>100</v>
      </c>
      <c r="D6" s="211" t="s">
        <v>101</v>
      </c>
      <c r="E6" s="210" t="s">
        <v>102</v>
      </c>
      <c r="F6" s="209" t="s">
        <v>103</v>
      </c>
      <c r="G6" s="210" t="s">
        <v>31</v>
      </c>
      <c r="H6" s="213" t="s">
        <v>32</v>
      </c>
      <c r="I6" s="213" t="s">
        <v>104</v>
      </c>
      <c r="J6" s="213" t="s">
        <v>33</v>
      </c>
      <c r="K6" s="213" t="s">
        <v>105</v>
      </c>
      <c r="L6" s="213" t="s">
        <v>106</v>
      </c>
      <c r="M6" s="213" t="s">
        <v>107</v>
      </c>
      <c r="N6" s="213" t="s">
        <v>108</v>
      </c>
      <c r="O6" s="213" t="s">
        <v>109</v>
      </c>
      <c r="P6" s="213" t="s">
        <v>110</v>
      </c>
      <c r="Q6" s="213" t="s">
        <v>111</v>
      </c>
      <c r="R6" s="213" t="s">
        <v>112</v>
      </c>
      <c r="S6" s="213" t="s">
        <v>113</v>
      </c>
      <c r="T6" s="213" t="s">
        <v>114</v>
      </c>
      <c r="U6" s="213" t="s">
        <v>115</v>
      </c>
      <c r="V6" s="213" t="s">
        <v>116</v>
      </c>
      <c r="W6" s="213" t="s">
        <v>117</v>
      </c>
      <c r="X6" s="213" t="s">
        <v>118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119</v>
      </c>
      <c r="B8" s="246" t="s">
        <v>71</v>
      </c>
      <c r="C8" s="268" t="s">
        <v>72</v>
      </c>
      <c r="D8" s="247"/>
      <c r="E8" s="248"/>
      <c r="F8" s="249"/>
      <c r="G8" s="249">
        <f>SUMIF(AG9:AG93,"&lt;&gt;NOR",G9:G93)</f>
        <v>0</v>
      </c>
      <c r="H8" s="249"/>
      <c r="I8" s="249">
        <f>SUM(I9:I93)</f>
        <v>0</v>
      </c>
      <c r="J8" s="249"/>
      <c r="K8" s="249">
        <f>SUM(K9:K93)</f>
        <v>0</v>
      </c>
      <c r="L8" s="249"/>
      <c r="M8" s="249">
        <f>SUM(M9:M93)</f>
        <v>0</v>
      </c>
      <c r="N8" s="249"/>
      <c r="O8" s="249">
        <f>SUM(O9:O93)</f>
        <v>2.69</v>
      </c>
      <c r="P8" s="249"/>
      <c r="Q8" s="249">
        <f>SUM(Q9:Q93)</f>
        <v>17.149999999999999</v>
      </c>
      <c r="R8" s="249"/>
      <c r="S8" s="249"/>
      <c r="T8" s="250"/>
      <c r="U8" s="244"/>
      <c r="V8" s="244">
        <f>SUM(V9:V93)</f>
        <v>56.3</v>
      </c>
      <c r="W8" s="244"/>
      <c r="X8" s="244"/>
      <c r="AG8" t="s">
        <v>120</v>
      </c>
    </row>
    <row r="9" spans="1:60" outlineLevel="1" x14ac:dyDescent="0.2">
      <c r="A9" s="251">
        <v>1</v>
      </c>
      <c r="B9" s="252" t="s">
        <v>140</v>
      </c>
      <c r="C9" s="269" t="s">
        <v>141</v>
      </c>
      <c r="D9" s="253" t="s">
        <v>142</v>
      </c>
      <c r="E9" s="254">
        <v>4.8887999999999998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124</v>
      </c>
      <c r="T9" s="257" t="s">
        <v>124</v>
      </c>
      <c r="U9" s="233">
        <v>4.6550000000000002</v>
      </c>
      <c r="V9" s="233">
        <f>ROUND(E9*U9,2)</f>
        <v>22.76</v>
      </c>
      <c r="W9" s="233"/>
      <c r="X9" s="233" t="s">
        <v>125</v>
      </c>
      <c r="Y9" s="214"/>
      <c r="Z9" s="214"/>
      <c r="AA9" s="214"/>
      <c r="AB9" s="214"/>
      <c r="AC9" s="214"/>
      <c r="AD9" s="214"/>
      <c r="AE9" s="214"/>
      <c r="AF9" s="214"/>
      <c r="AG9" s="214" t="s">
        <v>148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70" t="s">
        <v>260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128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70" t="s">
        <v>261</v>
      </c>
      <c r="D11" s="234"/>
      <c r="E11" s="235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128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70" t="s">
        <v>262</v>
      </c>
      <c r="D12" s="234"/>
      <c r="E12" s="235">
        <v>4.8887999999999998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128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71" t="s">
        <v>130</v>
      </c>
      <c r="D13" s="236"/>
      <c r="E13" s="237">
        <v>4.8887999999999998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128</v>
      </c>
      <c r="AH13" s="214">
        <v>1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51">
        <v>2</v>
      </c>
      <c r="B14" s="252" t="s">
        <v>146</v>
      </c>
      <c r="C14" s="269" t="s">
        <v>147</v>
      </c>
      <c r="D14" s="253" t="s">
        <v>142</v>
      </c>
      <c r="E14" s="254">
        <v>8.9627999999999997</v>
      </c>
      <c r="F14" s="255"/>
      <c r="G14" s="256">
        <f>ROUND(E14*F14,2)</f>
        <v>0</v>
      </c>
      <c r="H14" s="255"/>
      <c r="I14" s="256">
        <f>ROUND(E14*H14,2)</f>
        <v>0</v>
      </c>
      <c r="J14" s="255"/>
      <c r="K14" s="256">
        <f>ROUND(E14*J14,2)</f>
        <v>0</v>
      </c>
      <c r="L14" s="256">
        <v>21</v>
      </c>
      <c r="M14" s="256">
        <f>G14*(1+L14/100)</f>
        <v>0</v>
      </c>
      <c r="N14" s="256">
        <v>0</v>
      </c>
      <c r="O14" s="256">
        <f>ROUND(E14*N14,2)</f>
        <v>0</v>
      </c>
      <c r="P14" s="256">
        <v>0</v>
      </c>
      <c r="Q14" s="256">
        <f>ROUND(E14*P14,2)</f>
        <v>0</v>
      </c>
      <c r="R14" s="256"/>
      <c r="S14" s="256" t="s">
        <v>124</v>
      </c>
      <c r="T14" s="257" t="s">
        <v>124</v>
      </c>
      <c r="U14" s="233">
        <v>0.66800000000000004</v>
      </c>
      <c r="V14" s="233">
        <f>ROUND(E14*U14,2)</f>
        <v>5.99</v>
      </c>
      <c r="W14" s="233"/>
      <c r="X14" s="233" t="s">
        <v>125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148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70" t="s">
        <v>149</v>
      </c>
      <c r="D15" s="234"/>
      <c r="E15" s="235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128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70" t="s">
        <v>263</v>
      </c>
      <c r="D16" s="234"/>
      <c r="E16" s="235">
        <v>4.8887999999999998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128</v>
      </c>
      <c r="AH16" s="214">
        <v>5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71" t="s">
        <v>130</v>
      </c>
      <c r="D17" s="236"/>
      <c r="E17" s="237">
        <v>4.8887999999999998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128</v>
      </c>
      <c r="AH17" s="214">
        <v>1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70" t="s">
        <v>264</v>
      </c>
      <c r="D18" s="234"/>
      <c r="E18" s="235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128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70" t="s">
        <v>265</v>
      </c>
      <c r="D19" s="234"/>
      <c r="E19" s="235">
        <v>5.4320000000000004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128</v>
      </c>
      <c r="AH19" s="214">
        <v>5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70" t="s">
        <v>266</v>
      </c>
      <c r="D20" s="234"/>
      <c r="E20" s="235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128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70" t="s">
        <v>267</v>
      </c>
      <c r="D21" s="234"/>
      <c r="E21" s="235">
        <v>-1.3580000000000001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128</v>
      </c>
      <c r="AH21" s="214">
        <v>5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71" t="s">
        <v>130</v>
      </c>
      <c r="D22" s="236"/>
      <c r="E22" s="237">
        <v>4.0739999999999998</v>
      </c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128</v>
      </c>
      <c r="AH22" s="214">
        <v>1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51">
        <v>3</v>
      </c>
      <c r="B23" s="252" t="s">
        <v>151</v>
      </c>
      <c r="C23" s="269" t="s">
        <v>152</v>
      </c>
      <c r="D23" s="253" t="s">
        <v>142</v>
      </c>
      <c r="E23" s="254">
        <v>8.9627999999999997</v>
      </c>
      <c r="F23" s="255"/>
      <c r="G23" s="256">
        <f>ROUND(E23*F23,2)</f>
        <v>0</v>
      </c>
      <c r="H23" s="255"/>
      <c r="I23" s="256">
        <f>ROUND(E23*H23,2)</f>
        <v>0</v>
      </c>
      <c r="J23" s="255"/>
      <c r="K23" s="256">
        <f>ROUND(E23*J23,2)</f>
        <v>0</v>
      </c>
      <c r="L23" s="256">
        <v>21</v>
      </c>
      <c r="M23" s="256">
        <f>G23*(1+L23/100)</f>
        <v>0</v>
      </c>
      <c r="N23" s="256">
        <v>0</v>
      </c>
      <c r="O23" s="256">
        <f>ROUND(E23*N23,2)</f>
        <v>0</v>
      </c>
      <c r="P23" s="256">
        <v>0</v>
      </c>
      <c r="Q23" s="256">
        <f>ROUND(E23*P23,2)</f>
        <v>0</v>
      </c>
      <c r="R23" s="256"/>
      <c r="S23" s="256" t="s">
        <v>124</v>
      </c>
      <c r="T23" s="257" t="s">
        <v>124</v>
      </c>
      <c r="U23" s="233">
        <v>0.59099999999999997</v>
      </c>
      <c r="V23" s="233">
        <f>ROUND(E23*U23,2)</f>
        <v>5.3</v>
      </c>
      <c r="W23" s="233"/>
      <c r="X23" s="233" t="s">
        <v>125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148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70" t="s">
        <v>149</v>
      </c>
      <c r="D24" s="234"/>
      <c r="E24" s="235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128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70" t="s">
        <v>263</v>
      </c>
      <c r="D25" s="234"/>
      <c r="E25" s="235">
        <v>4.8887999999999998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128</v>
      </c>
      <c r="AH25" s="214">
        <v>5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71" t="s">
        <v>130</v>
      </c>
      <c r="D26" s="236"/>
      <c r="E26" s="237">
        <v>4.8887999999999998</v>
      </c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14"/>
      <c r="Z26" s="214"/>
      <c r="AA26" s="214"/>
      <c r="AB26" s="214"/>
      <c r="AC26" s="214"/>
      <c r="AD26" s="214"/>
      <c r="AE26" s="214"/>
      <c r="AF26" s="214"/>
      <c r="AG26" s="214" t="s">
        <v>128</v>
      </c>
      <c r="AH26" s="214">
        <v>1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70" t="s">
        <v>264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128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70" t="s">
        <v>265</v>
      </c>
      <c r="D28" s="234"/>
      <c r="E28" s="235">
        <v>5.4320000000000004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128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70" t="s">
        <v>266</v>
      </c>
      <c r="D29" s="234"/>
      <c r="E29" s="235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128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70" t="s">
        <v>267</v>
      </c>
      <c r="D30" s="234"/>
      <c r="E30" s="235">
        <v>-1.3580000000000001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128</v>
      </c>
      <c r="AH30" s="214">
        <v>5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71" t="s">
        <v>130</v>
      </c>
      <c r="D31" s="236"/>
      <c r="E31" s="237">
        <v>4.0739999999999998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128</v>
      </c>
      <c r="AH31" s="214">
        <v>1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51">
        <v>4</v>
      </c>
      <c r="B32" s="252" t="s">
        <v>153</v>
      </c>
      <c r="C32" s="269" t="s">
        <v>154</v>
      </c>
      <c r="D32" s="253" t="s">
        <v>142</v>
      </c>
      <c r="E32" s="254">
        <v>4.8887999999999998</v>
      </c>
      <c r="F32" s="255"/>
      <c r="G32" s="256">
        <f>ROUND(E32*F32,2)</f>
        <v>0</v>
      </c>
      <c r="H32" s="255"/>
      <c r="I32" s="256">
        <f>ROUND(E32*H32,2)</f>
        <v>0</v>
      </c>
      <c r="J32" s="255"/>
      <c r="K32" s="256">
        <f>ROUND(E32*J32,2)</f>
        <v>0</v>
      </c>
      <c r="L32" s="256">
        <v>21</v>
      </c>
      <c r="M32" s="256">
        <f>G32*(1+L32/100)</f>
        <v>0</v>
      </c>
      <c r="N32" s="256">
        <v>0</v>
      </c>
      <c r="O32" s="256">
        <f>ROUND(E32*N32,2)</f>
        <v>0</v>
      </c>
      <c r="P32" s="256">
        <v>0</v>
      </c>
      <c r="Q32" s="256">
        <f>ROUND(E32*P32,2)</f>
        <v>0</v>
      </c>
      <c r="R32" s="256"/>
      <c r="S32" s="256" t="s">
        <v>124</v>
      </c>
      <c r="T32" s="257" t="s">
        <v>124</v>
      </c>
      <c r="U32" s="233">
        <v>0.65200000000000002</v>
      </c>
      <c r="V32" s="233">
        <f>ROUND(E32*U32,2)</f>
        <v>3.19</v>
      </c>
      <c r="W32" s="233"/>
      <c r="X32" s="233" t="s">
        <v>125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148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70" t="s">
        <v>149</v>
      </c>
      <c r="D33" s="234"/>
      <c r="E33" s="235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128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70" t="s">
        <v>263</v>
      </c>
      <c r="D34" s="234"/>
      <c r="E34" s="235">
        <v>4.8887999999999998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128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71" t="s">
        <v>130</v>
      </c>
      <c r="D35" s="236"/>
      <c r="E35" s="237">
        <v>4.8887999999999998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128</v>
      </c>
      <c r="AH35" s="214">
        <v>1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51">
        <v>5</v>
      </c>
      <c r="B36" s="252" t="s">
        <v>168</v>
      </c>
      <c r="C36" s="269" t="s">
        <v>169</v>
      </c>
      <c r="D36" s="253" t="s">
        <v>142</v>
      </c>
      <c r="E36" s="254">
        <v>5.4320000000000004</v>
      </c>
      <c r="F36" s="255"/>
      <c r="G36" s="256">
        <f>ROUND(E36*F36,2)</f>
        <v>0</v>
      </c>
      <c r="H36" s="255"/>
      <c r="I36" s="256">
        <f>ROUND(E36*H36,2)</f>
        <v>0</v>
      </c>
      <c r="J36" s="255"/>
      <c r="K36" s="256">
        <f>ROUND(E36*J36,2)</f>
        <v>0</v>
      </c>
      <c r="L36" s="256">
        <v>21</v>
      </c>
      <c r="M36" s="256">
        <f>G36*(1+L36/100)</f>
        <v>0</v>
      </c>
      <c r="N36" s="256">
        <v>0</v>
      </c>
      <c r="O36" s="256">
        <f>ROUND(E36*N36,2)</f>
        <v>0</v>
      </c>
      <c r="P36" s="256">
        <v>0</v>
      </c>
      <c r="Q36" s="256">
        <f>ROUND(E36*P36,2)</f>
        <v>0</v>
      </c>
      <c r="R36" s="256"/>
      <c r="S36" s="256" t="s">
        <v>124</v>
      </c>
      <c r="T36" s="257" t="s">
        <v>124</v>
      </c>
      <c r="U36" s="233">
        <v>0.20200000000000001</v>
      </c>
      <c r="V36" s="233">
        <f>ROUND(E36*U36,2)</f>
        <v>1.1000000000000001</v>
      </c>
      <c r="W36" s="233"/>
      <c r="X36" s="233" t="s">
        <v>125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148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72" t="s">
        <v>268</v>
      </c>
      <c r="D37" s="259"/>
      <c r="E37" s="259"/>
      <c r="F37" s="259"/>
      <c r="G37" s="259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158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70" t="s">
        <v>269</v>
      </c>
      <c r="D38" s="234"/>
      <c r="E38" s="235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128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70" t="s">
        <v>261</v>
      </c>
      <c r="D39" s="234"/>
      <c r="E39" s="235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128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70" t="s">
        <v>270</v>
      </c>
      <c r="D40" s="234"/>
      <c r="E40" s="235">
        <v>4.0739999999999998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128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71" t="s">
        <v>130</v>
      </c>
      <c r="D41" s="236"/>
      <c r="E41" s="237">
        <v>4.0739999999999998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128</v>
      </c>
      <c r="AH41" s="214">
        <v>1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70" t="s">
        <v>271</v>
      </c>
      <c r="D42" s="234"/>
      <c r="E42" s="235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128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70" t="s">
        <v>272</v>
      </c>
      <c r="D43" s="234"/>
      <c r="E43" s="235"/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128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70" t="s">
        <v>273</v>
      </c>
      <c r="D44" s="234"/>
      <c r="E44" s="235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128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70" t="s">
        <v>261</v>
      </c>
      <c r="D45" s="234"/>
      <c r="E45" s="235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128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70" t="s">
        <v>274</v>
      </c>
      <c r="D46" s="234"/>
      <c r="E46" s="235">
        <v>1.3580000000000001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128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71" t="s">
        <v>130</v>
      </c>
      <c r="D47" s="236"/>
      <c r="E47" s="237">
        <v>1.3580000000000001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128</v>
      </c>
      <c r="AH47" s="214">
        <v>1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51">
        <v>6</v>
      </c>
      <c r="B48" s="252" t="s">
        <v>159</v>
      </c>
      <c r="C48" s="269" t="s">
        <v>160</v>
      </c>
      <c r="D48" s="253" t="s">
        <v>142</v>
      </c>
      <c r="E48" s="254">
        <v>1.3580000000000001</v>
      </c>
      <c r="F48" s="255"/>
      <c r="G48" s="256">
        <f>ROUND(E48*F48,2)</f>
        <v>0</v>
      </c>
      <c r="H48" s="255"/>
      <c r="I48" s="256">
        <f>ROUND(E48*H48,2)</f>
        <v>0</v>
      </c>
      <c r="J48" s="255"/>
      <c r="K48" s="256">
        <f>ROUND(E48*J48,2)</f>
        <v>0</v>
      </c>
      <c r="L48" s="256">
        <v>21</v>
      </c>
      <c r="M48" s="256">
        <f>G48*(1+L48/100)</f>
        <v>0</v>
      </c>
      <c r="N48" s="256">
        <v>0</v>
      </c>
      <c r="O48" s="256">
        <f>ROUND(E48*N48,2)</f>
        <v>0</v>
      </c>
      <c r="P48" s="256">
        <v>0</v>
      </c>
      <c r="Q48" s="256">
        <f>ROUND(E48*P48,2)</f>
        <v>0</v>
      </c>
      <c r="R48" s="256"/>
      <c r="S48" s="256" t="s">
        <v>124</v>
      </c>
      <c r="T48" s="257" t="s">
        <v>124</v>
      </c>
      <c r="U48" s="233">
        <v>1.0999999999999999E-2</v>
      </c>
      <c r="V48" s="233">
        <f>ROUND(E48*U48,2)</f>
        <v>0.01</v>
      </c>
      <c r="W48" s="233"/>
      <c r="X48" s="233" t="s">
        <v>125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148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70" t="s">
        <v>271</v>
      </c>
      <c r="D49" s="234"/>
      <c r="E49" s="235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128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70" t="s">
        <v>272</v>
      </c>
      <c r="D50" s="234"/>
      <c r="E50" s="235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128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70" t="s">
        <v>273</v>
      </c>
      <c r="D51" s="234"/>
      <c r="E51" s="235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128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70" t="s">
        <v>261</v>
      </c>
      <c r="D52" s="234"/>
      <c r="E52" s="235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128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70" t="s">
        <v>274</v>
      </c>
      <c r="D53" s="234"/>
      <c r="E53" s="235">
        <v>1.3580000000000001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128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71" t="s">
        <v>130</v>
      </c>
      <c r="D54" s="236"/>
      <c r="E54" s="237">
        <v>1.3580000000000001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128</v>
      </c>
      <c r="AH54" s="214">
        <v>1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51">
        <v>7</v>
      </c>
      <c r="B55" s="252" t="s">
        <v>161</v>
      </c>
      <c r="C55" s="269" t="s">
        <v>162</v>
      </c>
      <c r="D55" s="253" t="s">
        <v>142</v>
      </c>
      <c r="E55" s="254">
        <v>13.58</v>
      </c>
      <c r="F55" s="255"/>
      <c r="G55" s="256">
        <f>ROUND(E55*F55,2)</f>
        <v>0</v>
      </c>
      <c r="H55" s="255"/>
      <c r="I55" s="256">
        <f>ROUND(E55*H55,2)</f>
        <v>0</v>
      </c>
      <c r="J55" s="255"/>
      <c r="K55" s="256">
        <f>ROUND(E55*J55,2)</f>
        <v>0</v>
      </c>
      <c r="L55" s="256">
        <v>21</v>
      </c>
      <c r="M55" s="256">
        <f>G55*(1+L55/100)</f>
        <v>0</v>
      </c>
      <c r="N55" s="256">
        <v>0</v>
      </c>
      <c r="O55" s="256">
        <f>ROUND(E55*N55,2)</f>
        <v>0</v>
      </c>
      <c r="P55" s="256">
        <v>0</v>
      </c>
      <c r="Q55" s="256">
        <f>ROUND(E55*P55,2)</f>
        <v>0</v>
      </c>
      <c r="R55" s="256"/>
      <c r="S55" s="256" t="s">
        <v>124</v>
      </c>
      <c r="T55" s="257" t="s">
        <v>124</v>
      </c>
      <c r="U55" s="233">
        <v>0</v>
      </c>
      <c r="V55" s="233">
        <f>ROUND(E55*U55,2)</f>
        <v>0</v>
      </c>
      <c r="W55" s="233"/>
      <c r="X55" s="233" t="s">
        <v>125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148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70" t="s">
        <v>163</v>
      </c>
      <c r="D56" s="234"/>
      <c r="E56" s="235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128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70" t="s">
        <v>275</v>
      </c>
      <c r="D57" s="234"/>
      <c r="E57" s="235">
        <v>1.3580000000000001</v>
      </c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128</v>
      </c>
      <c r="AH57" s="214">
        <v>5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71" t="s">
        <v>130</v>
      </c>
      <c r="D58" s="236"/>
      <c r="E58" s="237">
        <v>1.3580000000000001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128</v>
      </c>
      <c r="AH58" s="214">
        <v>1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73" t="s">
        <v>165</v>
      </c>
      <c r="D59" s="238"/>
      <c r="E59" s="239">
        <v>12.222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128</v>
      </c>
      <c r="AH59" s="214">
        <v>4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51">
        <v>8</v>
      </c>
      <c r="B60" s="252" t="s">
        <v>166</v>
      </c>
      <c r="C60" s="269" t="s">
        <v>167</v>
      </c>
      <c r="D60" s="253" t="s">
        <v>142</v>
      </c>
      <c r="E60" s="254">
        <v>1.3580000000000001</v>
      </c>
      <c r="F60" s="255"/>
      <c r="G60" s="256">
        <f>ROUND(E60*F60,2)</f>
        <v>0</v>
      </c>
      <c r="H60" s="255"/>
      <c r="I60" s="256">
        <f>ROUND(E60*H60,2)</f>
        <v>0</v>
      </c>
      <c r="J60" s="255"/>
      <c r="K60" s="256">
        <f>ROUND(E60*J60,2)</f>
        <v>0</v>
      </c>
      <c r="L60" s="256">
        <v>21</v>
      </c>
      <c r="M60" s="256">
        <f>G60*(1+L60/100)</f>
        <v>0</v>
      </c>
      <c r="N60" s="256">
        <v>0</v>
      </c>
      <c r="O60" s="256">
        <f>ROUND(E60*N60,2)</f>
        <v>0</v>
      </c>
      <c r="P60" s="256">
        <v>0</v>
      </c>
      <c r="Q60" s="256">
        <f>ROUND(E60*P60,2)</f>
        <v>0</v>
      </c>
      <c r="R60" s="256"/>
      <c r="S60" s="256" t="s">
        <v>124</v>
      </c>
      <c r="T60" s="257" t="s">
        <v>124</v>
      </c>
      <c r="U60" s="233">
        <v>0</v>
      </c>
      <c r="V60" s="233">
        <f>ROUND(E60*U60,2)</f>
        <v>0</v>
      </c>
      <c r="W60" s="233"/>
      <c r="X60" s="233" t="s">
        <v>125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148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70" t="s">
        <v>163</v>
      </c>
      <c r="D61" s="234"/>
      <c r="E61" s="235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128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70" t="s">
        <v>275</v>
      </c>
      <c r="D62" s="234"/>
      <c r="E62" s="235">
        <v>1.3580000000000001</v>
      </c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128</v>
      </c>
      <c r="AH62" s="214">
        <v>5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71" t="s">
        <v>130</v>
      </c>
      <c r="D63" s="236"/>
      <c r="E63" s="237">
        <v>1.3580000000000001</v>
      </c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128</v>
      </c>
      <c r="AH63" s="214">
        <v>1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51">
        <v>9</v>
      </c>
      <c r="B64" s="252" t="s">
        <v>276</v>
      </c>
      <c r="C64" s="269" t="s">
        <v>277</v>
      </c>
      <c r="D64" s="253" t="s">
        <v>176</v>
      </c>
      <c r="E64" s="254">
        <v>2.6888399999999999</v>
      </c>
      <c r="F64" s="255"/>
      <c r="G64" s="256">
        <f>ROUND(E64*F64,2)</f>
        <v>0</v>
      </c>
      <c r="H64" s="255"/>
      <c r="I64" s="256">
        <f>ROUND(E64*H64,2)</f>
        <v>0</v>
      </c>
      <c r="J64" s="255"/>
      <c r="K64" s="256">
        <f>ROUND(E64*J64,2)</f>
        <v>0</v>
      </c>
      <c r="L64" s="256">
        <v>21</v>
      </c>
      <c r="M64" s="256">
        <f>G64*(1+L64/100)</f>
        <v>0</v>
      </c>
      <c r="N64" s="256">
        <v>1</v>
      </c>
      <c r="O64" s="256">
        <f>ROUND(E64*N64,2)</f>
        <v>2.69</v>
      </c>
      <c r="P64" s="256">
        <v>0</v>
      </c>
      <c r="Q64" s="256">
        <f>ROUND(E64*P64,2)</f>
        <v>0</v>
      </c>
      <c r="R64" s="256" t="s">
        <v>177</v>
      </c>
      <c r="S64" s="256" t="s">
        <v>124</v>
      </c>
      <c r="T64" s="257" t="s">
        <v>124</v>
      </c>
      <c r="U64" s="233">
        <v>0</v>
      </c>
      <c r="V64" s="233">
        <f>ROUND(E64*U64,2)</f>
        <v>0</v>
      </c>
      <c r="W64" s="233"/>
      <c r="X64" s="233" t="s">
        <v>178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179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74" t="s">
        <v>180</v>
      </c>
      <c r="D65" s="240"/>
      <c r="E65" s="241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128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75" t="s">
        <v>278</v>
      </c>
      <c r="D66" s="240"/>
      <c r="E66" s="241"/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128</v>
      </c>
      <c r="AH66" s="214">
        <v>2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75" t="s">
        <v>279</v>
      </c>
      <c r="D67" s="240"/>
      <c r="E67" s="241"/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128</v>
      </c>
      <c r="AH67" s="214">
        <v>2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75" t="s">
        <v>280</v>
      </c>
      <c r="D68" s="240"/>
      <c r="E68" s="241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128</v>
      </c>
      <c r="AH68" s="214">
        <v>2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75" t="s">
        <v>281</v>
      </c>
      <c r="D69" s="240"/>
      <c r="E69" s="241"/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128</v>
      </c>
      <c r="AH69" s="214">
        <v>2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75" t="s">
        <v>282</v>
      </c>
      <c r="D70" s="240"/>
      <c r="E70" s="241">
        <v>1.3580000000000001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128</v>
      </c>
      <c r="AH70" s="214">
        <v>2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76" t="s">
        <v>184</v>
      </c>
      <c r="D71" s="242"/>
      <c r="E71" s="243">
        <v>1.3580000000000001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128</v>
      </c>
      <c r="AH71" s="214">
        <v>3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74" t="s">
        <v>185</v>
      </c>
      <c r="D72" s="240"/>
      <c r="E72" s="241"/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4"/>
      <c r="Z72" s="214"/>
      <c r="AA72" s="214"/>
      <c r="AB72" s="214"/>
      <c r="AC72" s="214"/>
      <c r="AD72" s="214"/>
      <c r="AE72" s="214"/>
      <c r="AF72" s="214"/>
      <c r="AG72" s="214" t="s">
        <v>128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70" t="s">
        <v>283</v>
      </c>
      <c r="D73" s="234"/>
      <c r="E73" s="235">
        <v>2.4443999999999999</v>
      </c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128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71" t="s">
        <v>130</v>
      </c>
      <c r="D74" s="236"/>
      <c r="E74" s="237">
        <v>2.4443999999999999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128</v>
      </c>
      <c r="AH74" s="214">
        <v>1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73" t="s">
        <v>187</v>
      </c>
      <c r="D75" s="238"/>
      <c r="E75" s="239">
        <v>0.24443999999999999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128</v>
      </c>
      <c r="AH75" s="214">
        <v>4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51">
        <v>10</v>
      </c>
      <c r="B76" s="252" t="s">
        <v>188</v>
      </c>
      <c r="C76" s="269" t="s">
        <v>189</v>
      </c>
      <c r="D76" s="253" t="s">
        <v>123</v>
      </c>
      <c r="E76" s="254">
        <v>5.4320000000000004</v>
      </c>
      <c r="F76" s="255"/>
      <c r="G76" s="256">
        <f>ROUND(E76*F76,2)</f>
        <v>0</v>
      </c>
      <c r="H76" s="255"/>
      <c r="I76" s="256">
        <f>ROUND(E76*H76,2)</f>
        <v>0</v>
      </c>
      <c r="J76" s="255"/>
      <c r="K76" s="256">
        <f>ROUND(E76*J76,2)</f>
        <v>0</v>
      </c>
      <c r="L76" s="256">
        <v>21</v>
      </c>
      <c r="M76" s="256">
        <f>G76*(1+L76/100)</f>
        <v>0</v>
      </c>
      <c r="N76" s="256">
        <v>0</v>
      </c>
      <c r="O76" s="256">
        <f>ROUND(E76*N76,2)</f>
        <v>0</v>
      </c>
      <c r="P76" s="256">
        <v>0</v>
      </c>
      <c r="Q76" s="256">
        <f>ROUND(E76*P76,2)</f>
        <v>0</v>
      </c>
      <c r="R76" s="256"/>
      <c r="S76" s="256" t="s">
        <v>124</v>
      </c>
      <c r="T76" s="257" t="s">
        <v>124</v>
      </c>
      <c r="U76" s="233">
        <v>1.7999999999999999E-2</v>
      </c>
      <c r="V76" s="233">
        <f>ROUND(E76*U76,2)</f>
        <v>0.1</v>
      </c>
      <c r="W76" s="233"/>
      <c r="X76" s="233" t="s">
        <v>125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126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70" t="s">
        <v>260</v>
      </c>
      <c r="D77" s="234"/>
      <c r="E77" s="235"/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128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70" t="s">
        <v>261</v>
      </c>
      <c r="D78" s="234"/>
      <c r="E78" s="235"/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128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70" t="s">
        <v>284</v>
      </c>
      <c r="D79" s="234"/>
      <c r="E79" s="235">
        <v>5.4320000000000004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128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71" t="s">
        <v>130</v>
      </c>
      <c r="D80" s="236"/>
      <c r="E80" s="237">
        <v>5.4320000000000004</v>
      </c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128</v>
      </c>
      <c r="AH80" s="214">
        <v>1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51">
        <v>11</v>
      </c>
      <c r="B81" s="252" t="s">
        <v>121</v>
      </c>
      <c r="C81" s="269" t="s">
        <v>122</v>
      </c>
      <c r="D81" s="253" t="s">
        <v>123</v>
      </c>
      <c r="E81" s="254">
        <v>15.52</v>
      </c>
      <c r="F81" s="255"/>
      <c r="G81" s="256">
        <f>ROUND(E81*F81,2)</f>
        <v>0</v>
      </c>
      <c r="H81" s="255"/>
      <c r="I81" s="256">
        <f>ROUND(E81*H81,2)</f>
        <v>0</v>
      </c>
      <c r="J81" s="255"/>
      <c r="K81" s="256">
        <f>ROUND(E81*J81,2)</f>
        <v>0</v>
      </c>
      <c r="L81" s="256">
        <v>21</v>
      </c>
      <c r="M81" s="256">
        <f>G81*(1+L81/100)</f>
        <v>0</v>
      </c>
      <c r="N81" s="256">
        <v>0</v>
      </c>
      <c r="O81" s="256">
        <f>ROUND(E81*N81,2)</f>
        <v>0</v>
      </c>
      <c r="P81" s="256">
        <v>0.22500000000000001</v>
      </c>
      <c r="Q81" s="256">
        <f>ROUND(E81*P81,2)</f>
        <v>3.49</v>
      </c>
      <c r="R81" s="256"/>
      <c r="S81" s="256" t="s">
        <v>124</v>
      </c>
      <c r="T81" s="257" t="s">
        <v>124</v>
      </c>
      <c r="U81" s="233">
        <v>0.14199999999999999</v>
      </c>
      <c r="V81" s="233">
        <f>ROUND(E81*U81,2)</f>
        <v>2.2000000000000002</v>
      </c>
      <c r="W81" s="233"/>
      <c r="X81" s="233" t="s">
        <v>125</v>
      </c>
      <c r="Y81" s="214"/>
      <c r="Z81" s="214"/>
      <c r="AA81" s="214"/>
      <c r="AB81" s="214"/>
      <c r="AC81" s="214"/>
      <c r="AD81" s="214"/>
      <c r="AE81" s="214"/>
      <c r="AF81" s="214"/>
      <c r="AG81" s="214" t="s">
        <v>126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70" t="s">
        <v>260</v>
      </c>
      <c r="D82" s="234"/>
      <c r="E82" s="235"/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128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70" t="s">
        <v>261</v>
      </c>
      <c r="D83" s="234"/>
      <c r="E83" s="235"/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128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70" t="s">
        <v>285</v>
      </c>
      <c r="D84" s="234"/>
      <c r="E84" s="235">
        <v>15.52</v>
      </c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128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71" t="s">
        <v>130</v>
      </c>
      <c r="D85" s="236"/>
      <c r="E85" s="237">
        <v>15.52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128</v>
      </c>
      <c r="AH85" s="214">
        <v>1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51">
        <v>12</v>
      </c>
      <c r="B86" s="252" t="s">
        <v>135</v>
      </c>
      <c r="C86" s="269" t="s">
        <v>136</v>
      </c>
      <c r="D86" s="253" t="s">
        <v>123</v>
      </c>
      <c r="E86" s="254">
        <v>15.52</v>
      </c>
      <c r="F86" s="255"/>
      <c r="G86" s="256">
        <f>ROUND(E86*F86,2)</f>
        <v>0</v>
      </c>
      <c r="H86" s="255"/>
      <c r="I86" s="256">
        <f>ROUND(E86*H86,2)</f>
        <v>0</v>
      </c>
      <c r="J86" s="255"/>
      <c r="K86" s="256">
        <f>ROUND(E86*J86,2)</f>
        <v>0</v>
      </c>
      <c r="L86" s="256">
        <v>21</v>
      </c>
      <c r="M86" s="256">
        <f>G86*(1+L86/100)</f>
        <v>0</v>
      </c>
      <c r="N86" s="256">
        <v>0</v>
      </c>
      <c r="O86" s="256">
        <f>ROUND(E86*N86,2)</f>
        <v>0</v>
      </c>
      <c r="P86" s="256">
        <v>0.44</v>
      </c>
      <c r="Q86" s="256">
        <f>ROUND(E86*P86,2)</f>
        <v>6.83</v>
      </c>
      <c r="R86" s="256"/>
      <c r="S86" s="256" t="s">
        <v>124</v>
      </c>
      <c r="T86" s="257" t="s">
        <v>124</v>
      </c>
      <c r="U86" s="233">
        <v>0.63200000000000001</v>
      </c>
      <c r="V86" s="233">
        <f>ROUND(E86*U86,2)</f>
        <v>9.81</v>
      </c>
      <c r="W86" s="233"/>
      <c r="X86" s="233" t="s">
        <v>125</v>
      </c>
      <c r="Y86" s="214"/>
      <c r="Z86" s="214"/>
      <c r="AA86" s="214"/>
      <c r="AB86" s="214"/>
      <c r="AC86" s="214"/>
      <c r="AD86" s="214"/>
      <c r="AE86" s="214"/>
      <c r="AF86" s="214"/>
      <c r="AG86" s="214" t="s">
        <v>126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70" t="s">
        <v>286</v>
      </c>
      <c r="D87" s="234"/>
      <c r="E87" s="235"/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128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70" t="s">
        <v>287</v>
      </c>
      <c r="D88" s="234"/>
      <c r="E88" s="235">
        <v>15.52</v>
      </c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14"/>
      <c r="Z88" s="214"/>
      <c r="AA88" s="214"/>
      <c r="AB88" s="214"/>
      <c r="AC88" s="214"/>
      <c r="AD88" s="214"/>
      <c r="AE88" s="214"/>
      <c r="AF88" s="214"/>
      <c r="AG88" s="214" t="s">
        <v>128</v>
      </c>
      <c r="AH88" s="214">
        <v>5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71" t="s">
        <v>130</v>
      </c>
      <c r="D89" s="236"/>
      <c r="E89" s="237">
        <v>15.52</v>
      </c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128</v>
      </c>
      <c r="AH89" s="214">
        <v>1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51">
        <v>13</v>
      </c>
      <c r="B90" s="252" t="s">
        <v>138</v>
      </c>
      <c r="C90" s="269" t="s">
        <v>139</v>
      </c>
      <c r="D90" s="253" t="s">
        <v>123</v>
      </c>
      <c r="E90" s="254">
        <v>15.52</v>
      </c>
      <c r="F90" s="255"/>
      <c r="G90" s="256">
        <f>ROUND(E90*F90,2)</f>
        <v>0</v>
      </c>
      <c r="H90" s="255"/>
      <c r="I90" s="256">
        <f>ROUND(E90*H90,2)</f>
        <v>0</v>
      </c>
      <c r="J90" s="255"/>
      <c r="K90" s="256">
        <f>ROUND(E90*J90,2)</f>
        <v>0</v>
      </c>
      <c r="L90" s="256">
        <v>21</v>
      </c>
      <c r="M90" s="256">
        <f>G90*(1+L90/100)</f>
        <v>0</v>
      </c>
      <c r="N90" s="256">
        <v>0</v>
      </c>
      <c r="O90" s="256">
        <f>ROUND(E90*N90,2)</f>
        <v>0</v>
      </c>
      <c r="P90" s="256">
        <v>0.44</v>
      </c>
      <c r="Q90" s="256">
        <f>ROUND(E90*P90,2)</f>
        <v>6.83</v>
      </c>
      <c r="R90" s="256"/>
      <c r="S90" s="256" t="s">
        <v>124</v>
      </c>
      <c r="T90" s="257" t="s">
        <v>124</v>
      </c>
      <c r="U90" s="233">
        <v>0.376</v>
      </c>
      <c r="V90" s="233">
        <f>ROUND(E90*U90,2)</f>
        <v>5.84</v>
      </c>
      <c r="W90" s="233"/>
      <c r="X90" s="233" t="s">
        <v>125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126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70" t="s">
        <v>286</v>
      </c>
      <c r="D91" s="234"/>
      <c r="E91" s="235"/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128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70" t="s">
        <v>287</v>
      </c>
      <c r="D92" s="234"/>
      <c r="E92" s="235">
        <v>15.52</v>
      </c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128</v>
      </c>
      <c r="AH92" s="214">
        <v>5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71" t="s">
        <v>130</v>
      </c>
      <c r="D93" s="236"/>
      <c r="E93" s="237">
        <v>15.52</v>
      </c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128</v>
      </c>
      <c r="AH93" s="214">
        <v>1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x14ac:dyDescent="0.2">
      <c r="A94" s="245" t="s">
        <v>119</v>
      </c>
      <c r="B94" s="246" t="s">
        <v>75</v>
      </c>
      <c r="C94" s="268" t="s">
        <v>76</v>
      </c>
      <c r="D94" s="247"/>
      <c r="E94" s="248"/>
      <c r="F94" s="249"/>
      <c r="G94" s="249">
        <f>SUMIF(AG95:AG106,"&lt;&gt;NOR",G95:G106)</f>
        <v>0</v>
      </c>
      <c r="H94" s="249"/>
      <c r="I94" s="249">
        <f>SUM(I95:I106)</f>
        <v>0</v>
      </c>
      <c r="J94" s="249"/>
      <c r="K94" s="249">
        <f>SUM(K95:K106)</f>
        <v>0</v>
      </c>
      <c r="L94" s="249"/>
      <c r="M94" s="249">
        <f>SUM(M95:M106)</f>
        <v>0</v>
      </c>
      <c r="N94" s="249"/>
      <c r="O94" s="249">
        <f>SUM(O95:O106)</f>
        <v>14.27</v>
      </c>
      <c r="P94" s="249"/>
      <c r="Q94" s="249">
        <f>SUM(Q95:Q106)</f>
        <v>0</v>
      </c>
      <c r="R94" s="249"/>
      <c r="S94" s="249"/>
      <c r="T94" s="250"/>
      <c r="U94" s="244"/>
      <c r="V94" s="244">
        <f>SUM(V95:V106)</f>
        <v>8.16</v>
      </c>
      <c r="W94" s="244"/>
      <c r="X94" s="244"/>
      <c r="AG94" t="s">
        <v>120</v>
      </c>
    </row>
    <row r="95" spans="1:60" outlineLevel="1" x14ac:dyDescent="0.2">
      <c r="A95" s="251">
        <v>14</v>
      </c>
      <c r="B95" s="252" t="s">
        <v>209</v>
      </c>
      <c r="C95" s="269" t="s">
        <v>210</v>
      </c>
      <c r="D95" s="253" t="s">
        <v>123</v>
      </c>
      <c r="E95" s="254">
        <v>15.52</v>
      </c>
      <c r="F95" s="255"/>
      <c r="G95" s="256">
        <f>ROUND(E95*F95,2)</f>
        <v>0</v>
      </c>
      <c r="H95" s="255"/>
      <c r="I95" s="256">
        <f>ROUND(E95*H95,2)</f>
        <v>0</v>
      </c>
      <c r="J95" s="255"/>
      <c r="K95" s="256">
        <f>ROUND(E95*J95,2)</f>
        <v>0</v>
      </c>
      <c r="L95" s="256">
        <v>21</v>
      </c>
      <c r="M95" s="256">
        <f>G95*(1+L95/100)</f>
        <v>0</v>
      </c>
      <c r="N95" s="256">
        <v>7.3899999999999993E-2</v>
      </c>
      <c r="O95" s="256">
        <f>ROUND(E95*N95,2)</f>
        <v>1.1499999999999999</v>
      </c>
      <c r="P95" s="256">
        <v>0</v>
      </c>
      <c r="Q95" s="256">
        <f>ROUND(E95*P95,2)</f>
        <v>0</v>
      </c>
      <c r="R95" s="256"/>
      <c r="S95" s="256" t="s">
        <v>124</v>
      </c>
      <c r="T95" s="257" t="s">
        <v>124</v>
      </c>
      <c r="U95" s="233">
        <v>0.47799999999999998</v>
      </c>
      <c r="V95" s="233">
        <f>ROUND(E95*U95,2)</f>
        <v>7.42</v>
      </c>
      <c r="W95" s="233"/>
      <c r="X95" s="233" t="s">
        <v>125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126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70" t="s">
        <v>288</v>
      </c>
      <c r="D96" s="234"/>
      <c r="E96" s="235"/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4"/>
      <c r="Z96" s="214"/>
      <c r="AA96" s="214"/>
      <c r="AB96" s="214"/>
      <c r="AC96" s="214"/>
      <c r="AD96" s="214"/>
      <c r="AE96" s="214"/>
      <c r="AF96" s="214"/>
      <c r="AG96" s="214" t="s">
        <v>128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70" t="s">
        <v>287</v>
      </c>
      <c r="D97" s="234"/>
      <c r="E97" s="235">
        <v>15.52</v>
      </c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128</v>
      </c>
      <c r="AH97" s="214">
        <v>5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71" t="s">
        <v>130</v>
      </c>
      <c r="D98" s="236"/>
      <c r="E98" s="237">
        <v>15.52</v>
      </c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128</v>
      </c>
      <c r="AH98" s="214">
        <v>1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51">
        <v>15</v>
      </c>
      <c r="B99" s="252" t="s">
        <v>211</v>
      </c>
      <c r="C99" s="269" t="s">
        <v>212</v>
      </c>
      <c r="D99" s="253" t="s">
        <v>123</v>
      </c>
      <c r="E99" s="254">
        <v>15.52</v>
      </c>
      <c r="F99" s="255"/>
      <c r="G99" s="256">
        <f>ROUND(E99*F99,2)</f>
        <v>0</v>
      </c>
      <c r="H99" s="255"/>
      <c r="I99" s="256">
        <f>ROUND(E99*H99,2)</f>
        <v>0</v>
      </c>
      <c r="J99" s="255"/>
      <c r="K99" s="256">
        <f>ROUND(E99*J99,2)</f>
        <v>0</v>
      </c>
      <c r="L99" s="256">
        <v>21</v>
      </c>
      <c r="M99" s="256">
        <f>G99*(1+L99/100)</f>
        <v>0</v>
      </c>
      <c r="N99" s="256">
        <v>0.40481</v>
      </c>
      <c r="O99" s="256">
        <f>ROUND(E99*N99,2)</f>
        <v>6.28</v>
      </c>
      <c r="P99" s="256">
        <v>0</v>
      </c>
      <c r="Q99" s="256">
        <f>ROUND(E99*P99,2)</f>
        <v>0</v>
      </c>
      <c r="R99" s="256"/>
      <c r="S99" s="256" t="s">
        <v>124</v>
      </c>
      <c r="T99" s="257" t="s">
        <v>124</v>
      </c>
      <c r="U99" s="233">
        <v>1.9E-2</v>
      </c>
      <c r="V99" s="233">
        <f>ROUND(E99*U99,2)</f>
        <v>0.28999999999999998</v>
      </c>
      <c r="W99" s="233"/>
      <c r="X99" s="233" t="s">
        <v>125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126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70" t="s">
        <v>288</v>
      </c>
      <c r="D100" s="234"/>
      <c r="E100" s="235"/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128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70" t="s">
        <v>287</v>
      </c>
      <c r="D101" s="234"/>
      <c r="E101" s="235">
        <v>15.52</v>
      </c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128</v>
      </c>
      <c r="AH101" s="214">
        <v>5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71" t="s">
        <v>130</v>
      </c>
      <c r="D102" s="236"/>
      <c r="E102" s="237">
        <v>15.52</v>
      </c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128</v>
      </c>
      <c r="AH102" s="214">
        <v>1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51">
        <v>16</v>
      </c>
      <c r="B103" s="252" t="s">
        <v>213</v>
      </c>
      <c r="C103" s="269" t="s">
        <v>214</v>
      </c>
      <c r="D103" s="253" t="s">
        <v>123</v>
      </c>
      <c r="E103" s="254">
        <v>15.52</v>
      </c>
      <c r="F103" s="255"/>
      <c r="G103" s="256">
        <f>ROUND(E103*F103,2)</f>
        <v>0</v>
      </c>
      <c r="H103" s="255"/>
      <c r="I103" s="256">
        <f>ROUND(E103*H103,2)</f>
        <v>0</v>
      </c>
      <c r="J103" s="255"/>
      <c r="K103" s="256">
        <f>ROUND(E103*J103,2)</f>
        <v>0</v>
      </c>
      <c r="L103" s="256">
        <v>21</v>
      </c>
      <c r="M103" s="256">
        <f>G103*(1+L103/100)</f>
        <v>0</v>
      </c>
      <c r="N103" s="256">
        <v>0.441</v>
      </c>
      <c r="O103" s="256">
        <f>ROUND(E103*N103,2)</f>
        <v>6.84</v>
      </c>
      <c r="P103" s="256">
        <v>0</v>
      </c>
      <c r="Q103" s="256">
        <f>ROUND(E103*P103,2)</f>
        <v>0</v>
      </c>
      <c r="R103" s="256"/>
      <c r="S103" s="256" t="s">
        <v>124</v>
      </c>
      <c r="T103" s="257" t="s">
        <v>124</v>
      </c>
      <c r="U103" s="233">
        <v>2.9000000000000001E-2</v>
      </c>
      <c r="V103" s="233">
        <f>ROUND(E103*U103,2)</f>
        <v>0.45</v>
      </c>
      <c r="W103" s="233"/>
      <c r="X103" s="233" t="s">
        <v>125</v>
      </c>
      <c r="Y103" s="214"/>
      <c r="Z103" s="214"/>
      <c r="AA103" s="214"/>
      <c r="AB103" s="214"/>
      <c r="AC103" s="214"/>
      <c r="AD103" s="214"/>
      <c r="AE103" s="214"/>
      <c r="AF103" s="214"/>
      <c r="AG103" s="214" t="s">
        <v>126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70" t="s">
        <v>288</v>
      </c>
      <c r="D104" s="234"/>
      <c r="E104" s="235"/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128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70" t="s">
        <v>287</v>
      </c>
      <c r="D105" s="234"/>
      <c r="E105" s="235">
        <v>15.52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128</v>
      </c>
      <c r="AH105" s="214">
        <v>5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71" t="s">
        <v>130</v>
      </c>
      <c r="D106" s="236"/>
      <c r="E106" s="237">
        <v>15.52</v>
      </c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  <c r="P106" s="233"/>
      <c r="Q106" s="233"/>
      <c r="R106" s="233"/>
      <c r="S106" s="233"/>
      <c r="T106" s="233"/>
      <c r="U106" s="233"/>
      <c r="V106" s="233"/>
      <c r="W106" s="233"/>
      <c r="X106" s="23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128</v>
      </c>
      <c r="AH106" s="214">
        <v>1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x14ac:dyDescent="0.2">
      <c r="A107" s="245" t="s">
        <v>119</v>
      </c>
      <c r="B107" s="246" t="s">
        <v>81</v>
      </c>
      <c r="C107" s="268" t="s">
        <v>82</v>
      </c>
      <c r="D107" s="247"/>
      <c r="E107" s="248"/>
      <c r="F107" s="249"/>
      <c r="G107" s="249">
        <f>SUMIF(AG108:AG113,"&lt;&gt;NOR",G108:G113)</f>
        <v>0</v>
      </c>
      <c r="H107" s="249"/>
      <c r="I107" s="249">
        <f>SUM(I108:I113)</f>
        <v>0</v>
      </c>
      <c r="J107" s="249"/>
      <c r="K107" s="249">
        <f>SUM(K108:K113)</f>
        <v>0</v>
      </c>
      <c r="L107" s="249"/>
      <c r="M107" s="249">
        <f>SUM(M108:M113)</f>
        <v>0</v>
      </c>
      <c r="N107" s="249"/>
      <c r="O107" s="249">
        <f>SUM(O108:O113)</f>
        <v>0</v>
      </c>
      <c r="P107" s="249"/>
      <c r="Q107" s="249">
        <f>SUM(Q108:Q113)</f>
        <v>0.1</v>
      </c>
      <c r="R107" s="249"/>
      <c r="S107" s="249"/>
      <c r="T107" s="250"/>
      <c r="U107" s="244"/>
      <c r="V107" s="244">
        <f>SUM(V108:V113)</f>
        <v>0</v>
      </c>
      <c r="W107" s="244"/>
      <c r="X107" s="244"/>
      <c r="AG107" t="s">
        <v>120</v>
      </c>
    </row>
    <row r="108" spans="1:60" ht="22.5" outlineLevel="1" x14ac:dyDescent="0.2">
      <c r="A108" s="251">
        <v>17</v>
      </c>
      <c r="B108" s="252" t="s">
        <v>289</v>
      </c>
      <c r="C108" s="269" t="s">
        <v>290</v>
      </c>
      <c r="D108" s="253" t="s">
        <v>291</v>
      </c>
      <c r="E108" s="254">
        <v>2</v>
      </c>
      <c r="F108" s="255"/>
      <c r="G108" s="256">
        <f>ROUND(E108*F108,2)</f>
        <v>0</v>
      </c>
      <c r="H108" s="255"/>
      <c r="I108" s="256">
        <f>ROUND(E108*H108,2)</f>
        <v>0</v>
      </c>
      <c r="J108" s="255"/>
      <c r="K108" s="256">
        <f>ROUND(E108*J108,2)</f>
        <v>0</v>
      </c>
      <c r="L108" s="256">
        <v>21</v>
      </c>
      <c r="M108" s="256">
        <f>G108*(1+L108/100)</f>
        <v>0</v>
      </c>
      <c r="N108" s="256">
        <v>0</v>
      </c>
      <c r="O108" s="256">
        <f>ROUND(E108*N108,2)</f>
        <v>0</v>
      </c>
      <c r="P108" s="256">
        <v>0.05</v>
      </c>
      <c r="Q108" s="256">
        <f>ROUND(E108*P108,2)</f>
        <v>0.1</v>
      </c>
      <c r="R108" s="256"/>
      <c r="S108" s="256" t="s">
        <v>292</v>
      </c>
      <c r="T108" s="257" t="s">
        <v>197</v>
      </c>
      <c r="U108" s="233">
        <v>0</v>
      </c>
      <c r="V108" s="233">
        <f>ROUND(E108*U108,2)</f>
        <v>0</v>
      </c>
      <c r="W108" s="233"/>
      <c r="X108" s="233" t="s">
        <v>125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126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72" t="s">
        <v>293</v>
      </c>
      <c r="D109" s="259"/>
      <c r="E109" s="259"/>
      <c r="F109" s="259"/>
      <c r="G109" s="259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158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70" t="s">
        <v>294</v>
      </c>
      <c r="D110" s="234"/>
      <c r="E110" s="235"/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128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70" t="s">
        <v>71</v>
      </c>
      <c r="D111" s="234"/>
      <c r="E111" s="235">
        <v>1</v>
      </c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3"/>
      <c r="U111" s="233"/>
      <c r="V111" s="233"/>
      <c r="W111" s="233"/>
      <c r="X111" s="23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128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70" t="s">
        <v>295</v>
      </c>
      <c r="D112" s="234"/>
      <c r="E112" s="235"/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128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70" t="s">
        <v>71</v>
      </c>
      <c r="D113" s="234"/>
      <c r="E113" s="235">
        <v>1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128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x14ac:dyDescent="0.2">
      <c r="A114" s="245" t="s">
        <v>119</v>
      </c>
      <c r="B114" s="246" t="s">
        <v>83</v>
      </c>
      <c r="C114" s="268" t="s">
        <v>84</v>
      </c>
      <c r="D114" s="247"/>
      <c r="E114" s="248"/>
      <c r="F114" s="249"/>
      <c r="G114" s="249">
        <f>SUMIF(AG115:AG115,"&lt;&gt;NOR",G115:G115)</f>
        <v>0</v>
      </c>
      <c r="H114" s="249"/>
      <c r="I114" s="249">
        <f>SUM(I115:I115)</f>
        <v>0</v>
      </c>
      <c r="J114" s="249"/>
      <c r="K114" s="249">
        <f>SUM(K115:K115)</f>
        <v>0</v>
      </c>
      <c r="L114" s="249"/>
      <c r="M114" s="249">
        <f>SUM(M115:M115)</f>
        <v>0</v>
      </c>
      <c r="N114" s="249"/>
      <c r="O114" s="249">
        <f>SUM(O115:O115)</f>
        <v>0</v>
      </c>
      <c r="P114" s="249"/>
      <c r="Q114" s="249">
        <f>SUM(Q115:Q115)</f>
        <v>0</v>
      </c>
      <c r="R114" s="249"/>
      <c r="S114" s="249"/>
      <c r="T114" s="250"/>
      <c r="U114" s="244"/>
      <c r="V114" s="244">
        <f>SUM(V115:V115)</f>
        <v>6.62</v>
      </c>
      <c r="W114" s="244"/>
      <c r="X114" s="244"/>
      <c r="AG114" t="s">
        <v>120</v>
      </c>
    </row>
    <row r="115" spans="1:60" outlineLevel="1" x14ac:dyDescent="0.2">
      <c r="A115" s="260">
        <v>18</v>
      </c>
      <c r="B115" s="261" t="s">
        <v>236</v>
      </c>
      <c r="C115" s="277" t="s">
        <v>237</v>
      </c>
      <c r="D115" s="262" t="s">
        <v>176</v>
      </c>
      <c r="E115" s="263">
        <v>16.96274</v>
      </c>
      <c r="F115" s="264"/>
      <c r="G115" s="265">
        <f>ROUND(E115*F115,2)</f>
        <v>0</v>
      </c>
      <c r="H115" s="264"/>
      <c r="I115" s="265">
        <f>ROUND(E115*H115,2)</f>
        <v>0</v>
      </c>
      <c r="J115" s="264"/>
      <c r="K115" s="265">
        <f>ROUND(E115*J115,2)</f>
        <v>0</v>
      </c>
      <c r="L115" s="265">
        <v>21</v>
      </c>
      <c r="M115" s="265">
        <f>G115*(1+L115/100)</f>
        <v>0</v>
      </c>
      <c r="N115" s="265">
        <v>0</v>
      </c>
      <c r="O115" s="265">
        <f>ROUND(E115*N115,2)</f>
        <v>0</v>
      </c>
      <c r="P115" s="265">
        <v>0</v>
      </c>
      <c r="Q115" s="265">
        <f>ROUND(E115*P115,2)</f>
        <v>0</v>
      </c>
      <c r="R115" s="265"/>
      <c r="S115" s="265" t="s">
        <v>124</v>
      </c>
      <c r="T115" s="266" t="s">
        <v>124</v>
      </c>
      <c r="U115" s="233">
        <v>0.39</v>
      </c>
      <c r="V115" s="233">
        <f>ROUND(E115*U115,2)</f>
        <v>6.62</v>
      </c>
      <c r="W115" s="233"/>
      <c r="X115" s="233" t="s">
        <v>238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239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x14ac:dyDescent="0.2">
      <c r="A116" s="245" t="s">
        <v>119</v>
      </c>
      <c r="B116" s="246" t="s">
        <v>86</v>
      </c>
      <c r="C116" s="268" t="s">
        <v>87</v>
      </c>
      <c r="D116" s="247"/>
      <c r="E116" s="248"/>
      <c r="F116" s="249"/>
      <c r="G116" s="249">
        <f>SUMIF(AG117:AG132,"&lt;&gt;NOR",G117:G132)</f>
        <v>0</v>
      </c>
      <c r="H116" s="249"/>
      <c r="I116" s="249">
        <f>SUM(I117:I132)</f>
        <v>0</v>
      </c>
      <c r="J116" s="249"/>
      <c r="K116" s="249">
        <f>SUM(K117:K132)</f>
        <v>0</v>
      </c>
      <c r="L116" s="249"/>
      <c r="M116" s="249">
        <f>SUM(M117:M132)</f>
        <v>0</v>
      </c>
      <c r="N116" s="249"/>
      <c r="O116" s="249">
        <f>SUM(O117:O132)</f>
        <v>0</v>
      </c>
      <c r="P116" s="249"/>
      <c r="Q116" s="249">
        <f>SUM(Q117:Q132)</f>
        <v>0</v>
      </c>
      <c r="R116" s="249"/>
      <c r="S116" s="249"/>
      <c r="T116" s="250"/>
      <c r="U116" s="244"/>
      <c r="V116" s="244">
        <f>SUM(V117:V132)</f>
        <v>0</v>
      </c>
      <c r="W116" s="244"/>
      <c r="X116" s="244"/>
      <c r="AG116" t="s">
        <v>120</v>
      </c>
    </row>
    <row r="117" spans="1:60" outlineLevel="1" x14ac:dyDescent="0.2">
      <c r="A117" s="260">
        <v>19</v>
      </c>
      <c r="B117" s="261" t="s">
        <v>296</v>
      </c>
      <c r="C117" s="277" t="s">
        <v>297</v>
      </c>
      <c r="D117" s="262" t="s">
        <v>217</v>
      </c>
      <c r="E117" s="263">
        <v>34</v>
      </c>
      <c r="F117" s="264"/>
      <c r="G117" s="265">
        <f>ROUND(E117*F117,2)</f>
        <v>0</v>
      </c>
      <c r="H117" s="264"/>
      <c r="I117" s="265">
        <f>ROUND(E117*H117,2)</f>
        <v>0</v>
      </c>
      <c r="J117" s="264"/>
      <c r="K117" s="265">
        <f>ROUND(E117*J117,2)</f>
        <v>0</v>
      </c>
      <c r="L117" s="265">
        <v>21</v>
      </c>
      <c r="M117" s="265">
        <f>G117*(1+L117/100)</f>
        <v>0</v>
      </c>
      <c r="N117" s="265">
        <v>0</v>
      </c>
      <c r="O117" s="265">
        <f>ROUND(E117*N117,2)</f>
        <v>0</v>
      </c>
      <c r="P117" s="265">
        <v>0</v>
      </c>
      <c r="Q117" s="265">
        <f>ROUND(E117*P117,2)</f>
        <v>0</v>
      </c>
      <c r="R117" s="265"/>
      <c r="S117" s="265" t="s">
        <v>292</v>
      </c>
      <c r="T117" s="266" t="s">
        <v>197</v>
      </c>
      <c r="U117" s="233">
        <v>0</v>
      </c>
      <c r="V117" s="233">
        <f>ROUND(E117*U117,2)</f>
        <v>0</v>
      </c>
      <c r="W117" s="233"/>
      <c r="X117" s="233" t="s">
        <v>125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298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60">
        <v>20</v>
      </c>
      <c r="B118" s="261" t="s">
        <v>299</v>
      </c>
      <c r="C118" s="277" t="s">
        <v>300</v>
      </c>
      <c r="D118" s="262" t="s">
        <v>217</v>
      </c>
      <c r="E118" s="263">
        <v>720</v>
      </c>
      <c r="F118" s="264"/>
      <c r="G118" s="265">
        <f>ROUND(E118*F118,2)</f>
        <v>0</v>
      </c>
      <c r="H118" s="264"/>
      <c r="I118" s="265">
        <f>ROUND(E118*H118,2)</f>
        <v>0</v>
      </c>
      <c r="J118" s="264"/>
      <c r="K118" s="265">
        <f>ROUND(E118*J118,2)</f>
        <v>0</v>
      </c>
      <c r="L118" s="265">
        <v>21</v>
      </c>
      <c r="M118" s="265">
        <f>G118*(1+L118/100)</f>
        <v>0</v>
      </c>
      <c r="N118" s="265">
        <v>0</v>
      </c>
      <c r="O118" s="265">
        <f>ROUND(E118*N118,2)</f>
        <v>0</v>
      </c>
      <c r="P118" s="265">
        <v>0</v>
      </c>
      <c r="Q118" s="265">
        <f>ROUND(E118*P118,2)</f>
        <v>0</v>
      </c>
      <c r="R118" s="265"/>
      <c r="S118" s="265" t="s">
        <v>292</v>
      </c>
      <c r="T118" s="266" t="s">
        <v>197</v>
      </c>
      <c r="U118" s="233">
        <v>0</v>
      </c>
      <c r="V118" s="233">
        <f>ROUND(E118*U118,2)</f>
        <v>0</v>
      </c>
      <c r="W118" s="233"/>
      <c r="X118" s="233" t="s">
        <v>125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298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60">
        <v>21</v>
      </c>
      <c r="B119" s="261" t="s">
        <v>301</v>
      </c>
      <c r="C119" s="277" t="s">
        <v>302</v>
      </c>
      <c r="D119" s="262" t="s">
        <v>217</v>
      </c>
      <c r="E119" s="263">
        <v>400</v>
      </c>
      <c r="F119" s="264"/>
      <c r="G119" s="265">
        <f>ROUND(E119*F119,2)</f>
        <v>0</v>
      </c>
      <c r="H119" s="264"/>
      <c r="I119" s="265">
        <f>ROUND(E119*H119,2)</f>
        <v>0</v>
      </c>
      <c r="J119" s="264"/>
      <c r="K119" s="265">
        <f>ROUND(E119*J119,2)</f>
        <v>0</v>
      </c>
      <c r="L119" s="265">
        <v>21</v>
      </c>
      <c r="M119" s="265">
        <f>G119*(1+L119/100)</f>
        <v>0</v>
      </c>
      <c r="N119" s="265">
        <v>0</v>
      </c>
      <c r="O119" s="265">
        <f>ROUND(E119*N119,2)</f>
        <v>0</v>
      </c>
      <c r="P119" s="265">
        <v>0</v>
      </c>
      <c r="Q119" s="265">
        <f>ROUND(E119*P119,2)</f>
        <v>0</v>
      </c>
      <c r="R119" s="265"/>
      <c r="S119" s="265" t="s">
        <v>292</v>
      </c>
      <c r="T119" s="266" t="s">
        <v>197</v>
      </c>
      <c r="U119" s="233">
        <v>0</v>
      </c>
      <c r="V119" s="233">
        <f>ROUND(E119*U119,2)</f>
        <v>0</v>
      </c>
      <c r="W119" s="233"/>
      <c r="X119" s="233" t="s">
        <v>125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298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60">
        <v>22</v>
      </c>
      <c r="B120" s="261" t="s">
        <v>303</v>
      </c>
      <c r="C120" s="277" t="s">
        <v>304</v>
      </c>
      <c r="D120" s="262" t="s">
        <v>305</v>
      </c>
      <c r="E120" s="263">
        <v>18</v>
      </c>
      <c r="F120" s="264"/>
      <c r="G120" s="265">
        <f>ROUND(E120*F120,2)</f>
        <v>0</v>
      </c>
      <c r="H120" s="264"/>
      <c r="I120" s="265">
        <f>ROUND(E120*H120,2)</f>
        <v>0</v>
      </c>
      <c r="J120" s="264"/>
      <c r="K120" s="265">
        <f>ROUND(E120*J120,2)</f>
        <v>0</v>
      </c>
      <c r="L120" s="265">
        <v>21</v>
      </c>
      <c r="M120" s="265">
        <f>G120*(1+L120/100)</f>
        <v>0</v>
      </c>
      <c r="N120" s="265">
        <v>0</v>
      </c>
      <c r="O120" s="265">
        <f>ROUND(E120*N120,2)</f>
        <v>0</v>
      </c>
      <c r="P120" s="265">
        <v>0</v>
      </c>
      <c r="Q120" s="265">
        <f>ROUND(E120*P120,2)</f>
        <v>0</v>
      </c>
      <c r="R120" s="265"/>
      <c r="S120" s="265" t="s">
        <v>292</v>
      </c>
      <c r="T120" s="266" t="s">
        <v>197</v>
      </c>
      <c r="U120" s="233">
        <v>0</v>
      </c>
      <c r="V120" s="233">
        <f>ROUND(E120*U120,2)</f>
        <v>0</v>
      </c>
      <c r="W120" s="233"/>
      <c r="X120" s="233" t="s">
        <v>125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298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ht="22.5" outlineLevel="1" x14ac:dyDescent="0.2">
      <c r="A121" s="260">
        <v>23</v>
      </c>
      <c r="B121" s="261" t="s">
        <v>306</v>
      </c>
      <c r="C121" s="277" t="s">
        <v>307</v>
      </c>
      <c r="D121" s="262" t="s">
        <v>305</v>
      </c>
      <c r="E121" s="263">
        <v>1</v>
      </c>
      <c r="F121" s="264"/>
      <c r="G121" s="265">
        <f>ROUND(E121*F121,2)</f>
        <v>0</v>
      </c>
      <c r="H121" s="264"/>
      <c r="I121" s="265">
        <f>ROUND(E121*H121,2)</f>
        <v>0</v>
      </c>
      <c r="J121" s="264"/>
      <c r="K121" s="265">
        <f>ROUND(E121*J121,2)</f>
        <v>0</v>
      </c>
      <c r="L121" s="265">
        <v>21</v>
      </c>
      <c r="M121" s="265">
        <f>G121*(1+L121/100)</f>
        <v>0</v>
      </c>
      <c r="N121" s="265">
        <v>0</v>
      </c>
      <c r="O121" s="265">
        <f>ROUND(E121*N121,2)</f>
        <v>0</v>
      </c>
      <c r="P121" s="265">
        <v>0</v>
      </c>
      <c r="Q121" s="265">
        <f>ROUND(E121*P121,2)</f>
        <v>0</v>
      </c>
      <c r="R121" s="265"/>
      <c r="S121" s="265" t="s">
        <v>292</v>
      </c>
      <c r="T121" s="266" t="s">
        <v>197</v>
      </c>
      <c r="U121" s="233">
        <v>0</v>
      </c>
      <c r="V121" s="233">
        <f>ROUND(E121*U121,2)</f>
        <v>0</v>
      </c>
      <c r="W121" s="233"/>
      <c r="X121" s="233" t="s">
        <v>125</v>
      </c>
      <c r="Y121" s="214"/>
      <c r="Z121" s="214"/>
      <c r="AA121" s="214"/>
      <c r="AB121" s="214"/>
      <c r="AC121" s="214"/>
      <c r="AD121" s="214"/>
      <c r="AE121" s="214"/>
      <c r="AF121" s="214"/>
      <c r="AG121" s="214" t="s">
        <v>298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33.75" outlineLevel="1" x14ac:dyDescent="0.2">
      <c r="A122" s="260">
        <v>24</v>
      </c>
      <c r="B122" s="261" t="s">
        <v>308</v>
      </c>
      <c r="C122" s="277" t="s">
        <v>309</v>
      </c>
      <c r="D122" s="262" t="s">
        <v>305</v>
      </c>
      <c r="E122" s="263">
        <v>1</v>
      </c>
      <c r="F122" s="264"/>
      <c r="G122" s="265">
        <f>ROUND(E122*F122,2)</f>
        <v>0</v>
      </c>
      <c r="H122" s="264"/>
      <c r="I122" s="265">
        <f>ROUND(E122*H122,2)</f>
        <v>0</v>
      </c>
      <c r="J122" s="264"/>
      <c r="K122" s="265">
        <f>ROUND(E122*J122,2)</f>
        <v>0</v>
      </c>
      <c r="L122" s="265">
        <v>21</v>
      </c>
      <c r="M122" s="265">
        <f>G122*(1+L122/100)</f>
        <v>0</v>
      </c>
      <c r="N122" s="265">
        <v>0</v>
      </c>
      <c r="O122" s="265">
        <f>ROUND(E122*N122,2)</f>
        <v>0</v>
      </c>
      <c r="P122" s="265">
        <v>0</v>
      </c>
      <c r="Q122" s="265">
        <f>ROUND(E122*P122,2)</f>
        <v>0</v>
      </c>
      <c r="R122" s="265"/>
      <c r="S122" s="265" t="s">
        <v>292</v>
      </c>
      <c r="T122" s="266" t="s">
        <v>197</v>
      </c>
      <c r="U122" s="233">
        <v>0</v>
      </c>
      <c r="V122" s="233">
        <f>ROUND(E122*U122,2)</f>
        <v>0</v>
      </c>
      <c r="W122" s="233"/>
      <c r="X122" s="233" t="s">
        <v>125</v>
      </c>
      <c r="Y122" s="214"/>
      <c r="Z122" s="214"/>
      <c r="AA122" s="214"/>
      <c r="AB122" s="214"/>
      <c r="AC122" s="214"/>
      <c r="AD122" s="214"/>
      <c r="AE122" s="214"/>
      <c r="AF122" s="214"/>
      <c r="AG122" s="214" t="s">
        <v>298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60">
        <v>25</v>
      </c>
      <c r="B123" s="261" t="s">
        <v>310</v>
      </c>
      <c r="C123" s="277" t="s">
        <v>311</v>
      </c>
      <c r="D123" s="262" t="s">
        <v>217</v>
      </c>
      <c r="E123" s="263">
        <v>4</v>
      </c>
      <c r="F123" s="264"/>
      <c r="G123" s="265">
        <f>ROUND(E123*F123,2)</f>
        <v>0</v>
      </c>
      <c r="H123" s="264"/>
      <c r="I123" s="265">
        <f>ROUND(E123*H123,2)</f>
        <v>0</v>
      </c>
      <c r="J123" s="264"/>
      <c r="K123" s="265">
        <f>ROUND(E123*J123,2)</f>
        <v>0</v>
      </c>
      <c r="L123" s="265">
        <v>21</v>
      </c>
      <c r="M123" s="265">
        <f>G123*(1+L123/100)</f>
        <v>0</v>
      </c>
      <c r="N123" s="265">
        <v>0</v>
      </c>
      <c r="O123" s="265">
        <f>ROUND(E123*N123,2)</f>
        <v>0</v>
      </c>
      <c r="P123" s="265">
        <v>0</v>
      </c>
      <c r="Q123" s="265">
        <f>ROUND(E123*P123,2)</f>
        <v>0</v>
      </c>
      <c r="R123" s="265"/>
      <c r="S123" s="265" t="s">
        <v>292</v>
      </c>
      <c r="T123" s="266" t="s">
        <v>197</v>
      </c>
      <c r="U123" s="233">
        <v>0</v>
      </c>
      <c r="V123" s="233">
        <f>ROUND(E123*U123,2)</f>
        <v>0</v>
      </c>
      <c r="W123" s="233"/>
      <c r="X123" s="233" t="s">
        <v>125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298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60">
        <v>26</v>
      </c>
      <c r="B124" s="261" t="s">
        <v>312</v>
      </c>
      <c r="C124" s="277" t="s">
        <v>313</v>
      </c>
      <c r="D124" s="262" t="s">
        <v>217</v>
      </c>
      <c r="E124" s="263">
        <v>20</v>
      </c>
      <c r="F124" s="264"/>
      <c r="G124" s="265">
        <f>ROUND(E124*F124,2)</f>
        <v>0</v>
      </c>
      <c r="H124" s="264"/>
      <c r="I124" s="265">
        <f>ROUND(E124*H124,2)</f>
        <v>0</v>
      </c>
      <c r="J124" s="264"/>
      <c r="K124" s="265">
        <f>ROUND(E124*J124,2)</f>
        <v>0</v>
      </c>
      <c r="L124" s="265">
        <v>21</v>
      </c>
      <c r="M124" s="265">
        <f>G124*(1+L124/100)</f>
        <v>0</v>
      </c>
      <c r="N124" s="265">
        <v>0</v>
      </c>
      <c r="O124" s="265">
        <f>ROUND(E124*N124,2)</f>
        <v>0</v>
      </c>
      <c r="P124" s="265">
        <v>0</v>
      </c>
      <c r="Q124" s="265">
        <f>ROUND(E124*P124,2)</f>
        <v>0</v>
      </c>
      <c r="R124" s="265"/>
      <c r="S124" s="265" t="s">
        <v>292</v>
      </c>
      <c r="T124" s="266" t="s">
        <v>197</v>
      </c>
      <c r="U124" s="233">
        <v>0</v>
      </c>
      <c r="V124" s="233">
        <f>ROUND(E124*U124,2)</f>
        <v>0</v>
      </c>
      <c r="W124" s="233"/>
      <c r="X124" s="233" t="s">
        <v>125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298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60">
        <v>27</v>
      </c>
      <c r="B125" s="261" t="s">
        <v>314</v>
      </c>
      <c r="C125" s="277" t="s">
        <v>315</v>
      </c>
      <c r="D125" s="262" t="s">
        <v>217</v>
      </c>
      <c r="E125" s="263">
        <v>5</v>
      </c>
      <c r="F125" s="264"/>
      <c r="G125" s="265">
        <f>ROUND(E125*F125,2)</f>
        <v>0</v>
      </c>
      <c r="H125" s="264"/>
      <c r="I125" s="265">
        <f>ROUND(E125*H125,2)</f>
        <v>0</v>
      </c>
      <c r="J125" s="264"/>
      <c r="K125" s="265">
        <f>ROUND(E125*J125,2)</f>
        <v>0</v>
      </c>
      <c r="L125" s="265">
        <v>21</v>
      </c>
      <c r="M125" s="265">
        <f>G125*(1+L125/100)</f>
        <v>0</v>
      </c>
      <c r="N125" s="265">
        <v>0</v>
      </c>
      <c r="O125" s="265">
        <f>ROUND(E125*N125,2)</f>
        <v>0</v>
      </c>
      <c r="P125" s="265">
        <v>0</v>
      </c>
      <c r="Q125" s="265">
        <f>ROUND(E125*P125,2)</f>
        <v>0</v>
      </c>
      <c r="R125" s="265"/>
      <c r="S125" s="265" t="s">
        <v>292</v>
      </c>
      <c r="T125" s="266" t="s">
        <v>197</v>
      </c>
      <c r="U125" s="233">
        <v>0</v>
      </c>
      <c r="V125" s="233">
        <f>ROUND(E125*U125,2)</f>
        <v>0</v>
      </c>
      <c r="W125" s="233"/>
      <c r="X125" s="233" t="s">
        <v>125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298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60">
        <v>28</v>
      </c>
      <c r="B126" s="261" t="s">
        <v>316</v>
      </c>
      <c r="C126" s="277" t="s">
        <v>317</v>
      </c>
      <c r="D126" s="262" t="s">
        <v>305</v>
      </c>
      <c r="E126" s="263">
        <v>6</v>
      </c>
      <c r="F126" s="264"/>
      <c r="G126" s="265">
        <f>ROUND(E126*F126,2)</f>
        <v>0</v>
      </c>
      <c r="H126" s="264"/>
      <c r="I126" s="265">
        <f>ROUND(E126*H126,2)</f>
        <v>0</v>
      </c>
      <c r="J126" s="264"/>
      <c r="K126" s="265">
        <f>ROUND(E126*J126,2)</f>
        <v>0</v>
      </c>
      <c r="L126" s="265">
        <v>21</v>
      </c>
      <c r="M126" s="265">
        <f>G126*(1+L126/100)</f>
        <v>0</v>
      </c>
      <c r="N126" s="265">
        <v>0</v>
      </c>
      <c r="O126" s="265">
        <f>ROUND(E126*N126,2)</f>
        <v>0</v>
      </c>
      <c r="P126" s="265">
        <v>0</v>
      </c>
      <c r="Q126" s="265">
        <f>ROUND(E126*P126,2)</f>
        <v>0</v>
      </c>
      <c r="R126" s="265"/>
      <c r="S126" s="265" t="s">
        <v>292</v>
      </c>
      <c r="T126" s="266" t="s">
        <v>197</v>
      </c>
      <c r="U126" s="233">
        <v>0</v>
      </c>
      <c r="V126" s="233">
        <f>ROUND(E126*U126,2)</f>
        <v>0</v>
      </c>
      <c r="W126" s="233"/>
      <c r="X126" s="233" t="s">
        <v>125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298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ht="22.5" outlineLevel="1" x14ac:dyDescent="0.2">
      <c r="A127" s="260">
        <v>29</v>
      </c>
      <c r="B127" s="261" t="s">
        <v>318</v>
      </c>
      <c r="C127" s="277" t="s">
        <v>319</v>
      </c>
      <c r="D127" s="262" t="s">
        <v>320</v>
      </c>
      <c r="E127" s="263">
        <v>1</v>
      </c>
      <c r="F127" s="264"/>
      <c r="G127" s="265">
        <f>ROUND(E127*F127,2)</f>
        <v>0</v>
      </c>
      <c r="H127" s="264"/>
      <c r="I127" s="265">
        <f>ROUND(E127*H127,2)</f>
        <v>0</v>
      </c>
      <c r="J127" s="264"/>
      <c r="K127" s="265">
        <f>ROUND(E127*J127,2)</f>
        <v>0</v>
      </c>
      <c r="L127" s="265">
        <v>21</v>
      </c>
      <c r="M127" s="265">
        <f>G127*(1+L127/100)</f>
        <v>0</v>
      </c>
      <c r="N127" s="265">
        <v>0</v>
      </c>
      <c r="O127" s="265">
        <f>ROUND(E127*N127,2)</f>
        <v>0</v>
      </c>
      <c r="P127" s="265">
        <v>0</v>
      </c>
      <c r="Q127" s="265">
        <f>ROUND(E127*P127,2)</f>
        <v>0</v>
      </c>
      <c r="R127" s="265"/>
      <c r="S127" s="265" t="s">
        <v>292</v>
      </c>
      <c r="T127" s="266" t="s">
        <v>197</v>
      </c>
      <c r="U127" s="233">
        <v>0</v>
      </c>
      <c r="V127" s="233">
        <f>ROUND(E127*U127,2)</f>
        <v>0</v>
      </c>
      <c r="W127" s="233"/>
      <c r="X127" s="233" t="s">
        <v>125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298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60">
        <v>30</v>
      </c>
      <c r="B128" s="261" t="s">
        <v>321</v>
      </c>
      <c r="C128" s="277" t="s">
        <v>322</v>
      </c>
      <c r="D128" s="262" t="s">
        <v>305</v>
      </c>
      <c r="E128" s="263">
        <v>1</v>
      </c>
      <c r="F128" s="264"/>
      <c r="G128" s="265">
        <f>ROUND(E128*F128,2)</f>
        <v>0</v>
      </c>
      <c r="H128" s="264"/>
      <c r="I128" s="265">
        <f>ROUND(E128*H128,2)</f>
        <v>0</v>
      </c>
      <c r="J128" s="264"/>
      <c r="K128" s="265">
        <f>ROUND(E128*J128,2)</f>
        <v>0</v>
      </c>
      <c r="L128" s="265">
        <v>21</v>
      </c>
      <c r="M128" s="265">
        <f>G128*(1+L128/100)</f>
        <v>0</v>
      </c>
      <c r="N128" s="265">
        <v>0</v>
      </c>
      <c r="O128" s="265">
        <f>ROUND(E128*N128,2)</f>
        <v>0</v>
      </c>
      <c r="P128" s="265">
        <v>0</v>
      </c>
      <c r="Q128" s="265">
        <f>ROUND(E128*P128,2)</f>
        <v>0</v>
      </c>
      <c r="R128" s="265"/>
      <c r="S128" s="265" t="s">
        <v>292</v>
      </c>
      <c r="T128" s="266" t="s">
        <v>197</v>
      </c>
      <c r="U128" s="233">
        <v>0</v>
      </c>
      <c r="V128" s="233">
        <f>ROUND(E128*U128,2)</f>
        <v>0</v>
      </c>
      <c r="W128" s="233"/>
      <c r="X128" s="233" t="s">
        <v>125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298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60">
        <v>31</v>
      </c>
      <c r="B129" s="261" t="s">
        <v>323</v>
      </c>
      <c r="C129" s="277" t="s">
        <v>324</v>
      </c>
      <c r="D129" s="262" t="s">
        <v>320</v>
      </c>
      <c r="E129" s="263">
        <v>1</v>
      </c>
      <c r="F129" s="264"/>
      <c r="G129" s="265">
        <f>ROUND(E129*F129,2)</f>
        <v>0</v>
      </c>
      <c r="H129" s="264"/>
      <c r="I129" s="265">
        <f>ROUND(E129*H129,2)</f>
        <v>0</v>
      </c>
      <c r="J129" s="264"/>
      <c r="K129" s="265">
        <f>ROUND(E129*J129,2)</f>
        <v>0</v>
      </c>
      <c r="L129" s="265">
        <v>21</v>
      </c>
      <c r="M129" s="265">
        <f>G129*(1+L129/100)</f>
        <v>0</v>
      </c>
      <c r="N129" s="265">
        <v>0</v>
      </c>
      <c r="O129" s="265">
        <f>ROUND(E129*N129,2)</f>
        <v>0</v>
      </c>
      <c r="P129" s="265">
        <v>0</v>
      </c>
      <c r="Q129" s="265">
        <f>ROUND(E129*P129,2)</f>
        <v>0</v>
      </c>
      <c r="R129" s="265"/>
      <c r="S129" s="265" t="s">
        <v>292</v>
      </c>
      <c r="T129" s="266" t="s">
        <v>197</v>
      </c>
      <c r="U129" s="233">
        <v>0</v>
      </c>
      <c r="V129" s="233">
        <f>ROUND(E129*U129,2)</f>
        <v>0</v>
      </c>
      <c r="W129" s="233"/>
      <c r="X129" s="233" t="s">
        <v>125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298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60">
        <v>32</v>
      </c>
      <c r="B130" s="261" t="s">
        <v>325</v>
      </c>
      <c r="C130" s="277" t="s">
        <v>326</v>
      </c>
      <c r="D130" s="262" t="s">
        <v>320</v>
      </c>
      <c r="E130" s="263">
        <v>1</v>
      </c>
      <c r="F130" s="264"/>
      <c r="G130" s="265">
        <f>ROUND(E130*F130,2)</f>
        <v>0</v>
      </c>
      <c r="H130" s="264"/>
      <c r="I130" s="265">
        <f>ROUND(E130*H130,2)</f>
        <v>0</v>
      </c>
      <c r="J130" s="264"/>
      <c r="K130" s="265">
        <f>ROUND(E130*J130,2)</f>
        <v>0</v>
      </c>
      <c r="L130" s="265">
        <v>21</v>
      </c>
      <c r="M130" s="265">
        <f>G130*(1+L130/100)</f>
        <v>0</v>
      </c>
      <c r="N130" s="265">
        <v>0</v>
      </c>
      <c r="O130" s="265">
        <f>ROUND(E130*N130,2)</f>
        <v>0</v>
      </c>
      <c r="P130" s="265">
        <v>0</v>
      </c>
      <c r="Q130" s="265">
        <f>ROUND(E130*P130,2)</f>
        <v>0</v>
      </c>
      <c r="R130" s="265"/>
      <c r="S130" s="265" t="s">
        <v>292</v>
      </c>
      <c r="T130" s="266" t="s">
        <v>197</v>
      </c>
      <c r="U130" s="233">
        <v>0</v>
      </c>
      <c r="V130" s="233">
        <f>ROUND(E130*U130,2)</f>
        <v>0</v>
      </c>
      <c r="W130" s="233"/>
      <c r="X130" s="233" t="s">
        <v>125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298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60">
        <v>33</v>
      </c>
      <c r="B131" s="261" t="s">
        <v>327</v>
      </c>
      <c r="C131" s="277" t="s">
        <v>328</v>
      </c>
      <c r="D131" s="262" t="s">
        <v>320</v>
      </c>
      <c r="E131" s="263">
        <v>1</v>
      </c>
      <c r="F131" s="264"/>
      <c r="G131" s="265">
        <f>ROUND(E131*F131,2)</f>
        <v>0</v>
      </c>
      <c r="H131" s="264"/>
      <c r="I131" s="265">
        <f>ROUND(E131*H131,2)</f>
        <v>0</v>
      </c>
      <c r="J131" s="264"/>
      <c r="K131" s="265">
        <f>ROUND(E131*J131,2)</f>
        <v>0</v>
      </c>
      <c r="L131" s="265">
        <v>21</v>
      </c>
      <c r="M131" s="265">
        <f>G131*(1+L131/100)</f>
        <v>0</v>
      </c>
      <c r="N131" s="265">
        <v>0</v>
      </c>
      <c r="O131" s="265">
        <f>ROUND(E131*N131,2)</f>
        <v>0</v>
      </c>
      <c r="P131" s="265">
        <v>0</v>
      </c>
      <c r="Q131" s="265">
        <f>ROUND(E131*P131,2)</f>
        <v>0</v>
      </c>
      <c r="R131" s="265"/>
      <c r="S131" s="265" t="s">
        <v>292</v>
      </c>
      <c r="T131" s="266" t="s">
        <v>197</v>
      </c>
      <c r="U131" s="233">
        <v>0</v>
      </c>
      <c r="V131" s="233">
        <f>ROUND(E131*U131,2)</f>
        <v>0</v>
      </c>
      <c r="W131" s="233"/>
      <c r="X131" s="233" t="s">
        <v>125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298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60">
        <v>34</v>
      </c>
      <c r="B132" s="261" t="s">
        <v>329</v>
      </c>
      <c r="C132" s="277" t="s">
        <v>330</v>
      </c>
      <c r="D132" s="262" t="s">
        <v>320</v>
      </c>
      <c r="E132" s="263">
        <v>1</v>
      </c>
      <c r="F132" s="264"/>
      <c r="G132" s="265">
        <f>ROUND(E132*F132,2)</f>
        <v>0</v>
      </c>
      <c r="H132" s="264"/>
      <c r="I132" s="265">
        <f>ROUND(E132*H132,2)</f>
        <v>0</v>
      </c>
      <c r="J132" s="264"/>
      <c r="K132" s="265">
        <f>ROUND(E132*J132,2)</f>
        <v>0</v>
      </c>
      <c r="L132" s="265">
        <v>21</v>
      </c>
      <c r="M132" s="265">
        <f>G132*(1+L132/100)</f>
        <v>0</v>
      </c>
      <c r="N132" s="265">
        <v>0</v>
      </c>
      <c r="O132" s="265">
        <f>ROUND(E132*N132,2)</f>
        <v>0</v>
      </c>
      <c r="P132" s="265">
        <v>0</v>
      </c>
      <c r="Q132" s="265">
        <f>ROUND(E132*P132,2)</f>
        <v>0</v>
      </c>
      <c r="R132" s="265"/>
      <c r="S132" s="265" t="s">
        <v>292</v>
      </c>
      <c r="T132" s="266" t="s">
        <v>197</v>
      </c>
      <c r="U132" s="233">
        <v>0</v>
      </c>
      <c r="V132" s="233">
        <f>ROUND(E132*U132,2)</f>
        <v>0</v>
      </c>
      <c r="W132" s="233"/>
      <c r="X132" s="233" t="s">
        <v>125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298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x14ac:dyDescent="0.2">
      <c r="A133" s="245" t="s">
        <v>119</v>
      </c>
      <c r="B133" s="246" t="s">
        <v>88</v>
      </c>
      <c r="C133" s="268" t="s">
        <v>89</v>
      </c>
      <c r="D133" s="247"/>
      <c r="E133" s="248"/>
      <c r="F133" s="249"/>
      <c r="G133" s="249">
        <f>SUMIF(AG134:AG139,"&lt;&gt;NOR",G134:G139)</f>
        <v>0</v>
      </c>
      <c r="H133" s="249"/>
      <c r="I133" s="249">
        <f>SUM(I134:I139)</f>
        <v>0</v>
      </c>
      <c r="J133" s="249"/>
      <c r="K133" s="249">
        <f>SUM(K134:K139)</f>
        <v>0</v>
      </c>
      <c r="L133" s="249"/>
      <c r="M133" s="249">
        <f>SUM(M134:M139)</f>
        <v>0</v>
      </c>
      <c r="N133" s="249"/>
      <c r="O133" s="249">
        <f>SUM(O134:O139)</f>
        <v>0</v>
      </c>
      <c r="P133" s="249"/>
      <c r="Q133" s="249">
        <f>SUM(Q134:Q139)</f>
        <v>0</v>
      </c>
      <c r="R133" s="249"/>
      <c r="S133" s="249"/>
      <c r="T133" s="250"/>
      <c r="U133" s="244"/>
      <c r="V133" s="244">
        <f>SUM(V134:V139)</f>
        <v>0.44</v>
      </c>
      <c r="W133" s="244"/>
      <c r="X133" s="244"/>
      <c r="AG133" t="s">
        <v>120</v>
      </c>
    </row>
    <row r="134" spans="1:60" ht="22.5" outlineLevel="1" x14ac:dyDescent="0.2">
      <c r="A134" s="251">
        <v>35</v>
      </c>
      <c r="B134" s="252" t="s">
        <v>331</v>
      </c>
      <c r="C134" s="269" t="s">
        <v>332</v>
      </c>
      <c r="D134" s="253" t="s">
        <v>217</v>
      </c>
      <c r="E134" s="254">
        <v>17.071999999999999</v>
      </c>
      <c r="F134" s="255"/>
      <c r="G134" s="256">
        <f>ROUND(E134*F134,2)</f>
        <v>0</v>
      </c>
      <c r="H134" s="255"/>
      <c r="I134" s="256">
        <f>ROUND(E134*H134,2)</f>
        <v>0</v>
      </c>
      <c r="J134" s="255"/>
      <c r="K134" s="256">
        <f>ROUND(E134*J134,2)</f>
        <v>0</v>
      </c>
      <c r="L134" s="256">
        <v>21</v>
      </c>
      <c r="M134" s="256">
        <f>G134*(1+L134/100)</f>
        <v>0</v>
      </c>
      <c r="N134" s="256">
        <v>6.0000000000000002E-5</v>
      </c>
      <c r="O134" s="256">
        <f>ROUND(E134*N134,2)</f>
        <v>0</v>
      </c>
      <c r="P134" s="256">
        <v>0</v>
      </c>
      <c r="Q134" s="256">
        <f>ROUND(E134*P134,2)</f>
        <v>0</v>
      </c>
      <c r="R134" s="256"/>
      <c r="S134" s="256" t="s">
        <v>124</v>
      </c>
      <c r="T134" s="257" t="s">
        <v>124</v>
      </c>
      <c r="U134" s="233">
        <v>2.5999999999999999E-2</v>
      </c>
      <c r="V134" s="233">
        <f>ROUND(E134*U134,2)</f>
        <v>0.44</v>
      </c>
      <c r="W134" s="233"/>
      <c r="X134" s="233" t="s">
        <v>125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126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70" t="s">
        <v>260</v>
      </c>
      <c r="D135" s="234"/>
      <c r="E135" s="235"/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128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70" t="s">
        <v>261</v>
      </c>
      <c r="D136" s="234"/>
      <c r="E136" s="235"/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128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70" t="s">
        <v>333</v>
      </c>
      <c r="D137" s="234"/>
      <c r="E137" s="235">
        <v>15.52</v>
      </c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33"/>
      <c r="W137" s="233"/>
      <c r="X137" s="23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128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/>
      <c r="B138" s="232"/>
      <c r="C138" s="271" t="s">
        <v>130</v>
      </c>
      <c r="D138" s="236"/>
      <c r="E138" s="237">
        <v>15.52</v>
      </c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  <c r="P138" s="233"/>
      <c r="Q138" s="233"/>
      <c r="R138" s="233"/>
      <c r="S138" s="233"/>
      <c r="T138" s="233"/>
      <c r="U138" s="233"/>
      <c r="V138" s="233"/>
      <c r="W138" s="233"/>
      <c r="X138" s="23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128</v>
      </c>
      <c r="AH138" s="214">
        <v>1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73" t="s">
        <v>334</v>
      </c>
      <c r="D139" s="238"/>
      <c r="E139" s="239">
        <v>1.552</v>
      </c>
      <c r="F139" s="233"/>
      <c r="G139" s="233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33"/>
      <c r="W139" s="233"/>
      <c r="X139" s="23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128</v>
      </c>
      <c r="AH139" s="214">
        <v>4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x14ac:dyDescent="0.2">
      <c r="A140" s="3"/>
      <c r="B140" s="4"/>
      <c r="C140" s="278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E140">
        <v>15</v>
      </c>
      <c r="AF140">
        <v>21</v>
      </c>
      <c r="AG140" t="s">
        <v>106</v>
      </c>
    </row>
    <row r="141" spans="1:60" x14ac:dyDescent="0.2">
      <c r="A141" s="217"/>
      <c r="B141" s="218" t="s">
        <v>31</v>
      </c>
      <c r="C141" s="279"/>
      <c r="D141" s="219"/>
      <c r="E141" s="220"/>
      <c r="F141" s="220"/>
      <c r="G141" s="267">
        <f>G8+G94+G107+G114+G116+G133</f>
        <v>0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E141">
        <f>SUMIF(L7:L139,AE140,G7:G139)</f>
        <v>0</v>
      </c>
      <c r="AF141">
        <f>SUMIF(L7:L139,AF140,G7:G139)</f>
        <v>0</v>
      </c>
      <c r="AG141" t="s">
        <v>256</v>
      </c>
    </row>
    <row r="142" spans="1:60" x14ac:dyDescent="0.2">
      <c r="A142" s="3"/>
      <c r="B142" s="4"/>
      <c r="C142" s="278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A143" s="3"/>
      <c r="B143" s="4"/>
      <c r="C143" s="278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">
      <c r="A144" s="221" t="s">
        <v>257</v>
      </c>
      <c r="B144" s="221"/>
      <c r="C144" s="280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222"/>
      <c r="B145" s="223"/>
      <c r="C145" s="281"/>
      <c r="D145" s="223"/>
      <c r="E145" s="223"/>
      <c r="F145" s="223"/>
      <c r="G145" s="224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G145" t="s">
        <v>258</v>
      </c>
    </row>
    <row r="146" spans="1:33" x14ac:dyDescent="0.2">
      <c r="A146" s="225"/>
      <c r="B146" s="226"/>
      <c r="C146" s="282"/>
      <c r="D146" s="226"/>
      <c r="E146" s="226"/>
      <c r="F146" s="226"/>
      <c r="G146" s="227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225"/>
      <c r="B147" s="226"/>
      <c r="C147" s="282"/>
      <c r="D147" s="226"/>
      <c r="E147" s="226"/>
      <c r="F147" s="226"/>
      <c r="G147" s="227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225"/>
      <c r="B148" s="226"/>
      <c r="C148" s="282"/>
      <c r="D148" s="226"/>
      <c r="E148" s="226"/>
      <c r="F148" s="226"/>
      <c r="G148" s="227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28"/>
      <c r="B149" s="229"/>
      <c r="C149" s="283"/>
      <c r="D149" s="229"/>
      <c r="E149" s="229"/>
      <c r="F149" s="229"/>
      <c r="G149" s="230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A150" s="3"/>
      <c r="B150" s="4"/>
      <c r="C150" s="278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C151" s="284"/>
      <c r="D151" s="10"/>
      <c r="AG151" t="s">
        <v>259</v>
      </c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8">
    <mergeCell ref="A1:G1"/>
    <mergeCell ref="C2:G2"/>
    <mergeCell ref="C3:G3"/>
    <mergeCell ref="C4:G4"/>
    <mergeCell ref="A144:C144"/>
    <mergeCell ref="A145:G149"/>
    <mergeCell ref="C37:G37"/>
    <mergeCell ref="C109:G10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D49FE-8999-4E7C-AB90-2D4487B06A0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94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95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95</v>
      </c>
      <c r="AG3" t="s">
        <v>96</v>
      </c>
    </row>
    <row r="4" spans="1:60" ht="24.95" customHeight="1" x14ac:dyDescent="0.2">
      <c r="A4" s="204" t="s">
        <v>10</v>
      </c>
      <c r="B4" s="205" t="s">
        <v>58</v>
      </c>
      <c r="C4" s="206" t="s">
        <v>59</v>
      </c>
      <c r="D4" s="207"/>
      <c r="E4" s="207"/>
      <c r="F4" s="207"/>
      <c r="G4" s="208"/>
      <c r="AG4" t="s">
        <v>97</v>
      </c>
    </row>
    <row r="5" spans="1:60" x14ac:dyDescent="0.2">
      <c r="D5" s="10"/>
    </row>
    <row r="6" spans="1:60" ht="38.25" x14ac:dyDescent="0.2">
      <c r="A6" s="210" t="s">
        <v>98</v>
      </c>
      <c r="B6" s="212" t="s">
        <v>99</v>
      </c>
      <c r="C6" s="212" t="s">
        <v>100</v>
      </c>
      <c r="D6" s="211" t="s">
        <v>101</v>
      </c>
      <c r="E6" s="210" t="s">
        <v>102</v>
      </c>
      <c r="F6" s="209" t="s">
        <v>103</v>
      </c>
      <c r="G6" s="210" t="s">
        <v>31</v>
      </c>
      <c r="H6" s="213" t="s">
        <v>32</v>
      </c>
      <c r="I6" s="213" t="s">
        <v>104</v>
      </c>
      <c r="J6" s="213" t="s">
        <v>33</v>
      </c>
      <c r="K6" s="213" t="s">
        <v>105</v>
      </c>
      <c r="L6" s="213" t="s">
        <v>106</v>
      </c>
      <c r="M6" s="213" t="s">
        <v>107</v>
      </c>
      <c r="N6" s="213" t="s">
        <v>108</v>
      </c>
      <c r="O6" s="213" t="s">
        <v>109</v>
      </c>
      <c r="P6" s="213" t="s">
        <v>110</v>
      </c>
      <c r="Q6" s="213" t="s">
        <v>111</v>
      </c>
      <c r="R6" s="213" t="s">
        <v>112</v>
      </c>
      <c r="S6" s="213" t="s">
        <v>113</v>
      </c>
      <c r="T6" s="213" t="s">
        <v>114</v>
      </c>
      <c r="U6" s="213" t="s">
        <v>115</v>
      </c>
      <c r="V6" s="213" t="s">
        <v>116</v>
      </c>
      <c r="W6" s="213" t="s">
        <v>117</v>
      </c>
      <c r="X6" s="213" t="s">
        <v>118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119</v>
      </c>
      <c r="B8" s="246" t="s">
        <v>85</v>
      </c>
      <c r="C8" s="268" t="s">
        <v>29</v>
      </c>
      <c r="D8" s="247"/>
      <c r="E8" s="248"/>
      <c r="F8" s="249"/>
      <c r="G8" s="249">
        <f>SUMIF(AG9:AG11,"&lt;&gt;NOR",G9:G11)</f>
        <v>0</v>
      </c>
      <c r="H8" s="249"/>
      <c r="I8" s="249">
        <f>SUM(I9:I11)</f>
        <v>0</v>
      </c>
      <c r="J8" s="249"/>
      <c r="K8" s="249">
        <f>SUM(K9:K11)</f>
        <v>0</v>
      </c>
      <c r="L8" s="249"/>
      <c r="M8" s="249">
        <f>SUM(M9:M11)</f>
        <v>0</v>
      </c>
      <c r="N8" s="249"/>
      <c r="O8" s="249">
        <f>SUM(O9:O11)</f>
        <v>0</v>
      </c>
      <c r="P8" s="249"/>
      <c r="Q8" s="249">
        <f>SUM(Q9:Q11)</f>
        <v>0</v>
      </c>
      <c r="R8" s="249"/>
      <c r="S8" s="249"/>
      <c r="T8" s="250"/>
      <c r="U8" s="244"/>
      <c r="V8" s="244">
        <f>SUM(V9:V11)</f>
        <v>0</v>
      </c>
      <c r="W8" s="244"/>
      <c r="X8" s="244"/>
      <c r="AG8" t="s">
        <v>120</v>
      </c>
    </row>
    <row r="9" spans="1:60" outlineLevel="1" x14ac:dyDescent="0.2">
      <c r="A9" s="251">
        <v>1</v>
      </c>
      <c r="B9" s="252" t="s">
        <v>335</v>
      </c>
      <c r="C9" s="269" t="s">
        <v>336</v>
      </c>
      <c r="D9" s="253" t="s">
        <v>337</v>
      </c>
      <c r="E9" s="254">
        <v>1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124</v>
      </c>
      <c r="T9" s="257" t="s">
        <v>197</v>
      </c>
      <c r="U9" s="233">
        <v>0</v>
      </c>
      <c r="V9" s="233">
        <f>ROUND(E9*U9,2)</f>
        <v>0</v>
      </c>
      <c r="W9" s="233"/>
      <c r="X9" s="233" t="s">
        <v>338</v>
      </c>
      <c r="Y9" s="214"/>
      <c r="Z9" s="214"/>
      <c r="AA9" s="214"/>
      <c r="AB9" s="214"/>
      <c r="AC9" s="214"/>
      <c r="AD9" s="214"/>
      <c r="AE9" s="214"/>
      <c r="AF9" s="214"/>
      <c r="AG9" s="214" t="s">
        <v>339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72" t="s">
        <v>340</v>
      </c>
      <c r="D10" s="259"/>
      <c r="E10" s="259"/>
      <c r="F10" s="259"/>
      <c r="G10" s="259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158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60">
        <v>2</v>
      </c>
      <c r="B11" s="261" t="s">
        <v>341</v>
      </c>
      <c r="C11" s="277" t="s">
        <v>342</v>
      </c>
      <c r="D11" s="262" t="s">
        <v>320</v>
      </c>
      <c r="E11" s="263">
        <v>1</v>
      </c>
      <c r="F11" s="264"/>
      <c r="G11" s="265">
        <f>ROUND(E11*F11,2)</f>
        <v>0</v>
      </c>
      <c r="H11" s="264"/>
      <c r="I11" s="265">
        <f>ROUND(E11*H11,2)</f>
        <v>0</v>
      </c>
      <c r="J11" s="264"/>
      <c r="K11" s="265">
        <f>ROUND(E11*J11,2)</f>
        <v>0</v>
      </c>
      <c r="L11" s="265">
        <v>21</v>
      </c>
      <c r="M11" s="265">
        <f>G11*(1+L11/100)</f>
        <v>0</v>
      </c>
      <c r="N11" s="265">
        <v>0</v>
      </c>
      <c r="O11" s="265">
        <f>ROUND(E11*N11,2)</f>
        <v>0</v>
      </c>
      <c r="P11" s="265">
        <v>0</v>
      </c>
      <c r="Q11" s="265">
        <f>ROUND(E11*P11,2)</f>
        <v>0</v>
      </c>
      <c r="R11" s="265"/>
      <c r="S11" s="265" t="s">
        <v>292</v>
      </c>
      <c r="T11" s="266" t="s">
        <v>197</v>
      </c>
      <c r="U11" s="233">
        <v>0</v>
      </c>
      <c r="V11" s="233">
        <f>ROUND(E11*U11,2)</f>
        <v>0</v>
      </c>
      <c r="W11" s="233"/>
      <c r="X11" s="233" t="s">
        <v>125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126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245" t="s">
        <v>119</v>
      </c>
      <c r="B12" s="246" t="s">
        <v>93</v>
      </c>
      <c r="C12" s="268" t="s">
        <v>30</v>
      </c>
      <c r="D12" s="247"/>
      <c r="E12" s="248"/>
      <c r="F12" s="249"/>
      <c r="G12" s="249">
        <f>SUMIF(AG13:AG15,"&lt;&gt;NOR",G13:G15)</f>
        <v>0</v>
      </c>
      <c r="H12" s="249"/>
      <c r="I12" s="249">
        <f>SUM(I13:I15)</f>
        <v>0</v>
      </c>
      <c r="J12" s="249"/>
      <c r="K12" s="249">
        <f>SUM(K13:K15)</f>
        <v>0</v>
      </c>
      <c r="L12" s="249"/>
      <c r="M12" s="249">
        <f>SUM(M13:M15)</f>
        <v>0</v>
      </c>
      <c r="N12" s="249"/>
      <c r="O12" s="249">
        <f>SUM(O13:O15)</f>
        <v>0</v>
      </c>
      <c r="P12" s="249"/>
      <c r="Q12" s="249">
        <f>SUM(Q13:Q15)</f>
        <v>0</v>
      </c>
      <c r="R12" s="249"/>
      <c r="S12" s="249"/>
      <c r="T12" s="250"/>
      <c r="U12" s="244"/>
      <c r="V12" s="244">
        <f>SUM(V13:V15)</f>
        <v>0</v>
      </c>
      <c r="W12" s="244"/>
      <c r="X12" s="244"/>
      <c r="AG12" t="s">
        <v>120</v>
      </c>
    </row>
    <row r="13" spans="1:60" outlineLevel="1" x14ac:dyDescent="0.2">
      <c r="A13" s="251">
        <v>3</v>
      </c>
      <c r="B13" s="252" t="s">
        <v>343</v>
      </c>
      <c r="C13" s="269" t="s">
        <v>344</v>
      </c>
      <c r="D13" s="253" t="s">
        <v>320</v>
      </c>
      <c r="E13" s="254">
        <v>1</v>
      </c>
      <c r="F13" s="255"/>
      <c r="G13" s="256">
        <f>ROUND(E13*F13,2)</f>
        <v>0</v>
      </c>
      <c r="H13" s="255"/>
      <c r="I13" s="256">
        <f>ROUND(E13*H13,2)</f>
        <v>0</v>
      </c>
      <c r="J13" s="255"/>
      <c r="K13" s="256">
        <f>ROUND(E13*J13,2)</f>
        <v>0</v>
      </c>
      <c r="L13" s="256">
        <v>21</v>
      </c>
      <c r="M13" s="256">
        <f>G13*(1+L13/100)</f>
        <v>0</v>
      </c>
      <c r="N13" s="256">
        <v>0</v>
      </c>
      <c r="O13" s="256">
        <f>ROUND(E13*N13,2)</f>
        <v>0</v>
      </c>
      <c r="P13" s="256">
        <v>0</v>
      </c>
      <c r="Q13" s="256">
        <f>ROUND(E13*P13,2)</f>
        <v>0</v>
      </c>
      <c r="R13" s="256"/>
      <c r="S13" s="256" t="s">
        <v>292</v>
      </c>
      <c r="T13" s="257" t="s">
        <v>197</v>
      </c>
      <c r="U13" s="233">
        <v>0</v>
      </c>
      <c r="V13" s="233">
        <f>ROUND(E13*U13,2)</f>
        <v>0</v>
      </c>
      <c r="W13" s="233"/>
      <c r="X13" s="233" t="s">
        <v>125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126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72" t="s">
        <v>345</v>
      </c>
      <c r="D14" s="259"/>
      <c r="E14" s="259"/>
      <c r="F14" s="259"/>
      <c r="G14" s="259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158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60">
        <v>4</v>
      </c>
      <c r="B15" s="261" t="s">
        <v>346</v>
      </c>
      <c r="C15" s="277" t="s">
        <v>347</v>
      </c>
      <c r="D15" s="262" t="s">
        <v>320</v>
      </c>
      <c r="E15" s="263">
        <v>1</v>
      </c>
      <c r="F15" s="264"/>
      <c r="G15" s="265">
        <f>ROUND(E15*F15,2)</f>
        <v>0</v>
      </c>
      <c r="H15" s="264"/>
      <c r="I15" s="265">
        <f>ROUND(E15*H15,2)</f>
        <v>0</v>
      </c>
      <c r="J15" s="264"/>
      <c r="K15" s="265">
        <f>ROUND(E15*J15,2)</f>
        <v>0</v>
      </c>
      <c r="L15" s="265">
        <v>21</v>
      </c>
      <c r="M15" s="265">
        <f>G15*(1+L15/100)</f>
        <v>0</v>
      </c>
      <c r="N15" s="265">
        <v>0</v>
      </c>
      <c r="O15" s="265">
        <f>ROUND(E15*N15,2)</f>
        <v>0</v>
      </c>
      <c r="P15" s="265">
        <v>0</v>
      </c>
      <c r="Q15" s="265">
        <f>ROUND(E15*P15,2)</f>
        <v>0</v>
      </c>
      <c r="R15" s="265"/>
      <c r="S15" s="265" t="s">
        <v>292</v>
      </c>
      <c r="T15" s="266" t="s">
        <v>197</v>
      </c>
      <c r="U15" s="233">
        <v>0</v>
      </c>
      <c r="V15" s="233">
        <f>ROUND(E15*U15,2)</f>
        <v>0</v>
      </c>
      <c r="W15" s="233"/>
      <c r="X15" s="233" t="s">
        <v>125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126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x14ac:dyDescent="0.2">
      <c r="A16" s="245" t="s">
        <v>119</v>
      </c>
      <c r="B16" s="246" t="s">
        <v>85</v>
      </c>
      <c r="C16" s="268" t="s">
        <v>29</v>
      </c>
      <c r="D16" s="247"/>
      <c r="E16" s="248"/>
      <c r="F16" s="249"/>
      <c r="G16" s="249">
        <f>SUMIF(AG17:AG18,"&lt;&gt;NOR",G17:G18)</f>
        <v>0</v>
      </c>
      <c r="H16" s="249"/>
      <c r="I16" s="249">
        <f>SUM(I17:I18)</f>
        <v>0</v>
      </c>
      <c r="J16" s="249"/>
      <c r="K16" s="249">
        <f>SUM(K17:K18)</f>
        <v>0</v>
      </c>
      <c r="L16" s="249"/>
      <c r="M16" s="249">
        <f>SUM(M17:M18)</f>
        <v>0</v>
      </c>
      <c r="N16" s="249"/>
      <c r="O16" s="249">
        <f>SUM(O17:O18)</f>
        <v>0</v>
      </c>
      <c r="P16" s="249"/>
      <c r="Q16" s="249">
        <f>SUM(Q17:Q18)</f>
        <v>0</v>
      </c>
      <c r="R16" s="249"/>
      <c r="S16" s="249"/>
      <c r="T16" s="250"/>
      <c r="U16" s="244"/>
      <c r="V16" s="244">
        <f>SUM(V17:V18)</f>
        <v>0</v>
      </c>
      <c r="W16" s="244"/>
      <c r="X16" s="244"/>
      <c r="AG16" t="s">
        <v>120</v>
      </c>
    </row>
    <row r="17" spans="1:60" outlineLevel="1" x14ac:dyDescent="0.2">
      <c r="A17" s="251">
        <v>5</v>
      </c>
      <c r="B17" s="252" t="s">
        <v>348</v>
      </c>
      <c r="C17" s="269" t="s">
        <v>349</v>
      </c>
      <c r="D17" s="253" t="s">
        <v>337</v>
      </c>
      <c r="E17" s="254">
        <v>1</v>
      </c>
      <c r="F17" s="255"/>
      <c r="G17" s="256">
        <f>ROUND(E17*F17,2)</f>
        <v>0</v>
      </c>
      <c r="H17" s="255"/>
      <c r="I17" s="256">
        <f>ROUND(E17*H17,2)</f>
        <v>0</v>
      </c>
      <c r="J17" s="255"/>
      <c r="K17" s="256">
        <f>ROUND(E17*J17,2)</f>
        <v>0</v>
      </c>
      <c r="L17" s="256">
        <v>21</v>
      </c>
      <c r="M17" s="256">
        <f>G17*(1+L17/100)</f>
        <v>0</v>
      </c>
      <c r="N17" s="256">
        <v>0</v>
      </c>
      <c r="O17" s="256">
        <f>ROUND(E17*N17,2)</f>
        <v>0</v>
      </c>
      <c r="P17" s="256">
        <v>0</v>
      </c>
      <c r="Q17" s="256">
        <f>ROUND(E17*P17,2)</f>
        <v>0</v>
      </c>
      <c r="R17" s="256"/>
      <c r="S17" s="256" t="s">
        <v>124</v>
      </c>
      <c r="T17" s="257" t="s">
        <v>197</v>
      </c>
      <c r="U17" s="233">
        <v>0</v>
      </c>
      <c r="V17" s="233">
        <f>ROUND(E17*U17,2)</f>
        <v>0</v>
      </c>
      <c r="W17" s="233"/>
      <c r="X17" s="233" t="s">
        <v>338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350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31"/>
      <c r="B18" s="232"/>
      <c r="C18" s="272" t="s">
        <v>351</v>
      </c>
      <c r="D18" s="259"/>
      <c r="E18" s="259"/>
      <c r="F18" s="259"/>
      <c r="G18" s="259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158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58" t="str">
        <f>C18</f>
        <v>Zaměření a vytýčení stávajících inženýrských sítí v místě stavby z hlediska jejich ochrany při provádění stavby.</v>
      </c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45" t="s">
        <v>119</v>
      </c>
      <c r="B19" s="246" t="s">
        <v>93</v>
      </c>
      <c r="C19" s="268" t="s">
        <v>30</v>
      </c>
      <c r="D19" s="247"/>
      <c r="E19" s="248"/>
      <c r="F19" s="249"/>
      <c r="G19" s="249">
        <f>SUMIF(AG20:AG21,"&lt;&gt;NOR",G20:G21)</f>
        <v>0</v>
      </c>
      <c r="H19" s="249"/>
      <c r="I19" s="249">
        <f>SUM(I20:I21)</f>
        <v>0</v>
      </c>
      <c r="J19" s="249"/>
      <c r="K19" s="249">
        <f>SUM(K20:K21)</f>
        <v>0</v>
      </c>
      <c r="L19" s="249"/>
      <c r="M19" s="249">
        <f>SUM(M20:M21)</f>
        <v>0</v>
      </c>
      <c r="N19" s="249"/>
      <c r="O19" s="249">
        <f>SUM(O20:O21)</f>
        <v>0</v>
      </c>
      <c r="P19" s="249"/>
      <c r="Q19" s="249">
        <f>SUM(Q20:Q21)</f>
        <v>0</v>
      </c>
      <c r="R19" s="249"/>
      <c r="S19" s="249"/>
      <c r="T19" s="250"/>
      <c r="U19" s="244"/>
      <c r="V19" s="244">
        <f>SUM(V20:V21)</f>
        <v>0</v>
      </c>
      <c r="W19" s="244"/>
      <c r="X19" s="244"/>
      <c r="AG19" t="s">
        <v>120</v>
      </c>
    </row>
    <row r="20" spans="1:60" outlineLevel="1" x14ac:dyDescent="0.2">
      <c r="A20" s="251">
        <v>6</v>
      </c>
      <c r="B20" s="252" t="s">
        <v>352</v>
      </c>
      <c r="C20" s="269" t="s">
        <v>353</v>
      </c>
      <c r="D20" s="253" t="s">
        <v>337</v>
      </c>
      <c r="E20" s="254">
        <v>1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21</v>
      </c>
      <c r="M20" s="256">
        <f>G20*(1+L20/100)</f>
        <v>0</v>
      </c>
      <c r="N20" s="256">
        <v>0</v>
      </c>
      <c r="O20" s="256">
        <f>ROUND(E20*N20,2)</f>
        <v>0</v>
      </c>
      <c r="P20" s="256">
        <v>0</v>
      </c>
      <c r="Q20" s="256">
        <f>ROUND(E20*P20,2)</f>
        <v>0</v>
      </c>
      <c r="R20" s="256"/>
      <c r="S20" s="256" t="s">
        <v>124</v>
      </c>
      <c r="T20" s="257" t="s">
        <v>197</v>
      </c>
      <c r="U20" s="233">
        <v>0</v>
      </c>
      <c r="V20" s="233">
        <f>ROUND(E20*U20,2)</f>
        <v>0</v>
      </c>
      <c r="W20" s="233"/>
      <c r="X20" s="233" t="s">
        <v>338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339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31"/>
      <c r="B21" s="232"/>
      <c r="C21" s="272" t="s">
        <v>354</v>
      </c>
      <c r="D21" s="259"/>
      <c r="E21" s="259"/>
      <c r="F21" s="259"/>
      <c r="G21" s="259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158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58" t="str">
        <f>C21</f>
        <v>Náklady na provedení skutečného zaměření stavby v rozsahu nezbytném pro zápis změny do katastru nemovitostí.</v>
      </c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3"/>
      <c r="B22" s="4"/>
      <c r="C22" s="278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106</v>
      </c>
    </row>
    <row r="23" spans="1:60" x14ac:dyDescent="0.2">
      <c r="A23" s="217"/>
      <c r="B23" s="218" t="s">
        <v>31</v>
      </c>
      <c r="C23" s="279"/>
      <c r="D23" s="219"/>
      <c r="E23" s="220"/>
      <c r="F23" s="220"/>
      <c r="G23" s="267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256</v>
      </c>
    </row>
    <row r="24" spans="1:60" x14ac:dyDescent="0.2">
      <c r="A24" s="3"/>
      <c r="B24" s="4"/>
      <c r="C24" s="278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278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21" t="s">
        <v>257</v>
      </c>
      <c r="B26" s="221"/>
      <c r="C26" s="28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22"/>
      <c r="B27" s="223"/>
      <c r="C27" s="281"/>
      <c r="D27" s="223"/>
      <c r="E27" s="223"/>
      <c r="F27" s="223"/>
      <c r="G27" s="22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258</v>
      </c>
    </row>
    <row r="28" spans="1:60" x14ac:dyDescent="0.2">
      <c r="A28" s="225"/>
      <c r="B28" s="226"/>
      <c r="C28" s="282"/>
      <c r="D28" s="226"/>
      <c r="E28" s="226"/>
      <c r="F28" s="226"/>
      <c r="G28" s="22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25"/>
      <c r="B29" s="226"/>
      <c r="C29" s="282"/>
      <c r="D29" s="226"/>
      <c r="E29" s="226"/>
      <c r="F29" s="226"/>
      <c r="G29" s="22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25"/>
      <c r="B30" s="226"/>
      <c r="C30" s="282"/>
      <c r="D30" s="226"/>
      <c r="E30" s="226"/>
      <c r="F30" s="226"/>
      <c r="G30" s="22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28"/>
      <c r="B31" s="229"/>
      <c r="C31" s="283"/>
      <c r="D31" s="229"/>
      <c r="E31" s="229"/>
      <c r="F31" s="229"/>
      <c r="G31" s="23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278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284"/>
      <c r="D33" s="10"/>
      <c r="AG33" t="s">
        <v>259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26:C26"/>
    <mergeCell ref="A27:G31"/>
    <mergeCell ref="C10:G10"/>
    <mergeCell ref="C14:G14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23-002.04 A01 Pol</vt:lpstr>
      <vt:lpstr>23-002.04 E01 Pol</vt:lpstr>
      <vt:lpstr>23-002.04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'23-002.04 A01 Pol'!Názvy_tisku</vt:lpstr>
      <vt:lpstr>'23-002.04 E01 Pol'!Názvy_tisku</vt:lpstr>
      <vt:lpstr>'23-002.04 O01 Pol'!Názvy_tisku</vt:lpstr>
      <vt:lpstr>oadresa</vt:lpstr>
      <vt:lpstr>Stavba!Objednatel</vt:lpstr>
      <vt:lpstr>Stavba!Objekt</vt:lpstr>
      <vt:lpstr>'23-002.04 A01 Pol'!Oblast_tisku</vt:lpstr>
      <vt:lpstr>'23-002.04 E01 Pol'!Oblast_tisku</vt:lpstr>
      <vt:lpstr>'23-002.04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2023-03-24T09:12:50Z</dcterms:modified>
</cp:coreProperties>
</file>